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3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exponentmarketing/Downloads/"/>
    </mc:Choice>
  </mc:AlternateContent>
  <xr:revisionPtr revIDLastSave="0" documentId="8_{A0C82B20-241F-1440-BF2D-BDD3E5A83FC2}" xr6:coauthVersionLast="45" xr6:coauthVersionMax="45" xr10:uidLastSave="{00000000-0000-0000-0000-000000000000}"/>
  <bookViews>
    <workbookView xWindow="36320" yWindow="2640" windowWidth="29280" windowHeight="16140" tabRatio="917" xr2:uid="{00000000-000D-0000-FFFF-FFFF00000000}"/>
  </bookViews>
  <sheets>
    <sheet name="Projected Budget" sheetId="1" r:id="rId1"/>
    <sheet name="Chart Data-Hidden" sheetId="4" state="hidden" r:id="rId2"/>
  </sheets>
  <definedNames>
    <definedName name="Frequency" localSheetId="0">'Chart Data-Hidden'!#REF!</definedName>
    <definedName name="Frequency">'Projected Budget'!$H$4:$H$7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59" i="1" l="1"/>
  <c r="E59" i="1"/>
  <c r="F27" i="1"/>
  <c r="E27" i="1"/>
  <c r="E26" i="1"/>
  <c r="E5" i="1" l="1"/>
  <c r="E89" i="1"/>
  <c r="E90" i="1"/>
  <c r="E85" i="1"/>
  <c r="E86" i="1"/>
  <c r="E81" i="1"/>
  <c r="E82" i="1"/>
  <c r="E78" i="1"/>
  <c r="E69" i="1"/>
  <c r="E70" i="1"/>
  <c r="E71" i="1"/>
  <c r="E72" i="1"/>
  <c r="E73" i="1"/>
  <c r="E74" i="1"/>
  <c r="E75" i="1"/>
  <c r="E64" i="1"/>
  <c r="E65" i="1"/>
  <c r="E66" i="1"/>
  <c r="E57" i="1"/>
  <c r="E58" i="1"/>
  <c r="E60" i="1"/>
  <c r="E61" i="1"/>
  <c r="E53" i="1"/>
  <c r="E54" i="1"/>
  <c r="E48" i="1"/>
  <c r="E49" i="1"/>
  <c r="E50" i="1"/>
  <c r="E41" i="1"/>
  <c r="E42" i="1"/>
  <c r="E43" i="1"/>
  <c r="E44" i="1"/>
  <c r="E45" i="1"/>
  <c r="E32" i="1"/>
  <c r="E33" i="1"/>
  <c r="E34" i="1"/>
  <c r="E35" i="1"/>
  <c r="E36" i="1"/>
  <c r="E37" i="1"/>
  <c r="E38" i="1"/>
  <c r="E24" i="1"/>
  <c r="E25" i="1"/>
  <c r="E28" i="1"/>
  <c r="E29" i="1"/>
  <c r="E15" i="1"/>
  <c r="E16" i="1"/>
  <c r="E17" i="1"/>
  <c r="E18" i="1"/>
  <c r="E19" i="1"/>
  <c r="E20" i="1"/>
  <c r="E21" i="1"/>
  <c r="E11" i="1"/>
  <c r="E12" i="1"/>
  <c r="F89" i="1"/>
  <c r="F90" i="1"/>
  <c r="F86" i="1"/>
  <c r="F85" i="1"/>
  <c r="F82" i="1"/>
  <c r="F81" i="1"/>
  <c r="F78" i="1"/>
  <c r="F75" i="1"/>
  <c r="F74" i="1"/>
  <c r="F73" i="1"/>
  <c r="F72" i="1"/>
  <c r="F71" i="1"/>
  <c r="F70" i="1"/>
  <c r="F69" i="1"/>
  <c r="F66" i="1"/>
  <c r="F65" i="1"/>
  <c r="F64" i="1"/>
  <c r="F61" i="1"/>
  <c r="F60" i="1"/>
  <c r="F58" i="1"/>
  <c r="F57" i="1"/>
  <c r="F54" i="1"/>
  <c r="F53" i="1"/>
  <c r="F50" i="1"/>
  <c r="F49" i="1"/>
  <c r="F48" i="1"/>
  <c r="F45" i="1"/>
  <c r="F44" i="1"/>
  <c r="F43" i="1"/>
  <c r="F42" i="1"/>
  <c r="F41" i="1"/>
  <c r="F38" i="1"/>
  <c r="F34" i="1"/>
  <c r="F33" i="1"/>
  <c r="F37" i="1"/>
  <c r="F36" i="1"/>
  <c r="F35" i="1"/>
  <c r="F32" i="1"/>
  <c r="F29" i="1"/>
  <c r="F28" i="1"/>
  <c r="F26" i="1"/>
  <c r="F25" i="1"/>
  <c r="F24" i="1"/>
  <c r="F21" i="1"/>
  <c r="F20" i="1"/>
  <c r="F19" i="1"/>
  <c r="F18" i="1"/>
  <c r="F17" i="1"/>
  <c r="F16" i="1"/>
  <c r="F15" i="1"/>
  <c r="F11" i="1"/>
  <c r="F12" i="1"/>
  <c r="F7" i="1"/>
  <c r="E7" i="1"/>
  <c r="F6" i="1"/>
  <c r="E6" i="1"/>
  <c r="F5" i="1"/>
  <c r="B58" i="4"/>
  <c r="B59" i="4"/>
  <c r="B60" i="4"/>
  <c r="B61" i="4"/>
  <c r="B62" i="4"/>
  <c r="B63" i="4"/>
  <c r="B64" i="4"/>
  <c r="B65" i="4"/>
  <c r="B66" i="4"/>
  <c r="B67" i="4"/>
  <c r="B68" i="4"/>
  <c r="B57" i="4"/>
  <c r="B82" i="4"/>
  <c r="B47" i="4"/>
  <c r="B51" i="4"/>
  <c r="B76" i="4"/>
  <c r="B78" i="4" s="1"/>
  <c r="B77" i="4"/>
  <c r="B71" i="4"/>
  <c r="B73" i="4" s="1"/>
  <c r="B44" i="4"/>
  <c r="B54" i="4"/>
  <c r="B46" i="4"/>
  <c r="B50" i="4"/>
  <c r="B48" i="4"/>
  <c r="B52" i="4"/>
  <c r="B53" i="4"/>
  <c r="B49" i="4"/>
  <c r="B45" i="4"/>
  <c r="B72" i="4"/>
  <c r="B43" i="4"/>
  <c r="B81" i="4"/>
  <c r="B83" i="4" s="1"/>
  <c r="E55" i="1" l="1"/>
  <c r="F13" i="4" s="1"/>
  <c r="F8" i="1"/>
  <c r="B2" i="4" s="1"/>
  <c r="F13" i="1"/>
  <c r="F67" i="1"/>
  <c r="B15" i="4" s="1"/>
  <c r="F87" i="1"/>
  <c r="B19" i="4" s="1"/>
  <c r="E87" i="1"/>
  <c r="F19" i="4" s="1"/>
  <c r="F79" i="1"/>
  <c r="E67" i="1"/>
  <c r="F15" i="4" s="1"/>
  <c r="E79" i="1"/>
  <c r="E91" i="1"/>
  <c r="F20" i="4" s="1"/>
  <c r="F55" i="1"/>
  <c r="B13" i="4" s="1"/>
  <c r="E30" i="1"/>
  <c r="F9" i="4" s="1"/>
  <c r="E13" i="1"/>
  <c r="F7" i="4" s="1"/>
  <c r="E39" i="1"/>
  <c r="F10" i="4" s="1"/>
  <c r="E83" i="1"/>
  <c r="F18" i="4" s="1"/>
  <c r="E46" i="1"/>
  <c r="F11" i="4" s="1"/>
  <c r="F91" i="1"/>
  <c r="B20" i="4" s="1"/>
  <c r="F30" i="1"/>
  <c r="B9" i="4" s="1"/>
  <c r="F46" i="1"/>
  <c r="B11" i="4" s="1"/>
  <c r="F22" i="1"/>
  <c r="B8" i="4" s="1"/>
  <c r="F51" i="1"/>
  <c r="B12" i="4" s="1"/>
  <c r="F39" i="1"/>
  <c r="B10" i="4" s="1"/>
  <c r="E62" i="1"/>
  <c r="F14" i="4" s="1"/>
  <c r="E8" i="1"/>
  <c r="F2" i="4" s="1"/>
  <c r="F62" i="1"/>
  <c r="B14" i="4" s="1"/>
  <c r="F76" i="1"/>
  <c r="B16" i="4" s="1"/>
  <c r="F83" i="1"/>
  <c r="B18" i="4" s="1"/>
  <c r="E22" i="1"/>
  <c r="F8" i="4" s="1"/>
  <c r="E51" i="1"/>
  <c r="F12" i="4" s="1"/>
  <c r="E76" i="1"/>
  <c r="F16" i="4" s="1"/>
  <c r="B7" i="4" l="1"/>
  <c r="F92" i="1"/>
  <c r="B3" i="4" s="1"/>
  <c r="B4" i="4" s="1"/>
  <c r="B17" i="4"/>
  <c r="F93" i="1"/>
  <c r="F17" i="4"/>
  <c r="E93" i="1"/>
  <c r="E92" i="1"/>
  <c r="F3" i="4" s="1"/>
  <c r="F4" i="4" s="1"/>
</calcChain>
</file>

<file path=xl/sharedStrings.xml><?xml version="1.0" encoding="utf-8"?>
<sst xmlns="http://schemas.openxmlformats.org/spreadsheetml/2006/main" count="251" uniqueCount="117">
  <si>
    <t>Electric</t>
  </si>
  <si>
    <t>Gas</t>
  </si>
  <si>
    <t>Income</t>
  </si>
  <si>
    <t>Frequency</t>
  </si>
  <si>
    <t>Amount</t>
  </si>
  <si>
    <t>Monthly</t>
  </si>
  <si>
    <t>Yearly</t>
  </si>
  <si>
    <t>Utilities</t>
  </si>
  <si>
    <t>Transportation</t>
  </si>
  <si>
    <t>Insurance</t>
  </si>
  <si>
    <t>Housing</t>
  </si>
  <si>
    <t>Savings</t>
  </si>
  <si>
    <t>Entertainment</t>
  </si>
  <si>
    <t>Food</t>
  </si>
  <si>
    <t>Taxes</t>
  </si>
  <si>
    <t>Maintenance</t>
  </si>
  <si>
    <t>Phone (home)</t>
  </si>
  <si>
    <t>Real Estate Taxes</t>
  </si>
  <si>
    <t>Homeowners Insurance</t>
  </si>
  <si>
    <t>Parking Fees</t>
  </si>
  <si>
    <t>Natural Gas</t>
  </si>
  <si>
    <t>Phone (cell)</t>
  </si>
  <si>
    <t>Giving</t>
  </si>
  <si>
    <t>Charities</t>
  </si>
  <si>
    <t>Christmas Fund</t>
  </si>
  <si>
    <t>Birthday Fund</t>
  </si>
  <si>
    <t>Groceries</t>
  </si>
  <si>
    <t>Pets</t>
  </si>
  <si>
    <t>Vet Visits</t>
  </si>
  <si>
    <t>Internet</t>
  </si>
  <si>
    <t>Cable</t>
  </si>
  <si>
    <t>Clothing</t>
  </si>
  <si>
    <t>Oil Changes</t>
  </si>
  <si>
    <t>Medical</t>
  </si>
  <si>
    <t>Medications</t>
  </si>
  <si>
    <t>Medical Devices</t>
  </si>
  <si>
    <t>Renters Insurance</t>
  </si>
  <si>
    <t>Health Insurance</t>
  </si>
  <si>
    <t>Auto Insurance</t>
  </si>
  <si>
    <t>Life Insurance</t>
  </si>
  <si>
    <t>Disability Insurance</t>
  </si>
  <si>
    <t>LTC Insurance</t>
  </si>
  <si>
    <t>Personal</t>
  </si>
  <si>
    <t>Gym Membership</t>
  </si>
  <si>
    <t>Hair Cuts</t>
  </si>
  <si>
    <t>Subscriptions</t>
  </si>
  <si>
    <t>Child Support</t>
  </si>
  <si>
    <t>Alimony</t>
  </si>
  <si>
    <t>Debt Reduction</t>
  </si>
  <si>
    <t>Credit Cards</t>
  </si>
  <si>
    <t>Education</t>
  </si>
  <si>
    <t>Wedding/Anniversary Fund</t>
  </si>
  <si>
    <t>Vacation Fund</t>
  </si>
  <si>
    <t>Household Items</t>
  </si>
  <si>
    <t>Toiletries</t>
  </si>
  <si>
    <t>Weekly</t>
  </si>
  <si>
    <t>Daily</t>
  </si>
  <si>
    <t>Expenses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</si>
  <si>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</si>
  <si>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</si>
  <si>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</si>
  <si>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</si>
  <si>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</si>
  <si>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</si>
  <si>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</si>
  <si>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</si>
  <si>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</si>
  <si>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</si>
  <si>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</si>
  <si>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</si>
  <si>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Spending by Month</t>
  </si>
  <si>
    <t>Income by Month</t>
  </si>
  <si>
    <t>Total Budgeted Expenses</t>
  </si>
  <si>
    <t>Total Budgeted Income</t>
  </si>
  <si>
    <t>Budgeted Income</t>
  </si>
  <si>
    <t>Budgeted Expenses</t>
  </si>
  <si>
    <t>Difference</t>
  </si>
  <si>
    <t>Drop-down Menu (Projected Budget)</t>
  </si>
  <si>
    <t>Drop-down Menu (Spending Comparison)</t>
  </si>
  <si>
    <t>Monthly Over/Under</t>
  </si>
  <si>
    <t>Yearly Over/Under</t>
  </si>
  <si>
    <t>Monthly Budget</t>
  </si>
  <si>
    <t>Monthly Actual</t>
  </si>
  <si>
    <t>Yearly Budget</t>
  </si>
  <si>
    <t>Yearly Actual</t>
  </si>
  <si>
    <t>Monthly Over/Under (Spending Comparison &amp; Analyzer)</t>
  </si>
  <si>
    <t>Yearly Over/Under (Spending Comparison &amp; Analyzer)</t>
  </si>
  <si>
    <t xml:space="preserve">Dental </t>
  </si>
  <si>
    <t>Glasses/Contacts</t>
  </si>
  <si>
    <t>Actual Income/Expenses Difference Actual Budget)</t>
  </si>
  <si>
    <t>Actual Income</t>
  </si>
  <si>
    <t>Actual Expenses</t>
  </si>
  <si>
    <t>Yearly Budgeted Income/Expenses Difference (Projected Budget)</t>
  </si>
  <si>
    <t>Yearly Budgeted Expense Breakdown Chart (Projected Budget)</t>
  </si>
  <si>
    <t>Monthly Budgeted Income/Expenses Difference (Projected Budget)</t>
  </si>
  <si>
    <t>Monthly Budgeted Expense Breakdown Chart (Projected Budget)</t>
  </si>
  <si>
    <t>Total</t>
  </si>
  <si>
    <t>Mortgage/Rent</t>
  </si>
  <si>
    <t>Water/Sewer</t>
  </si>
  <si>
    <t>Entertainment/Dining out</t>
  </si>
  <si>
    <t>Medications (Flea/Tick etc)</t>
  </si>
  <si>
    <t>Personal Loans (LOC)</t>
  </si>
  <si>
    <t>Addt'l savings (TFSA's etc)</t>
  </si>
  <si>
    <t>Rainy Day Fund</t>
  </si>
  <si>
    <t xml:space="preserve">University Tuition </t>
  </si>
  <si>
    <t xml:space="preserve">Transportation/ Accomodation </t>
  </si>
  <si>
    <t>Car Loan/Lease #1</t>
  </si>
  <si>
    <t>Specialty Treatments (MRI's etc)</t>
  </si>
  <si>
    <t>In-Home care</t>
  </si>
  <si>
    <t>Launching Fund (Downpymt etc)</t>
  </si>
  <si>
    <t xml:space="preserve">expenses </t>
  </si>
  <si>
    <t>Addt'l income (Annuity, LIRA's etc)</t>
  </si>
  <si>
    <t>Car loan/Lease #2</t>
  </si>
  <si>
    <t>Licence Sticker Renewal</t>
  </si>
  <si>
    <t>Income Spouse #1 net of tax</t>
  </si>
  <si>
    <t>Income #2 next of tax</t>
  </si>
  <si>
    <t>Post-Retirement Calculator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</si>
</sst>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164" formatCode="&quot;$&quot;#,##0.00"/>
    <numFmt numFmtId="165" formatCode="&quot;$&quot;#,##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rgb="FF0C2330"/>
      <name val="Calibri"/>
      <family val="2"/>
      <scheme val="minor"/>
    </font>
    <font>
      <b/>
      <sz val="12"/>
      <color rgb="FF0C233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u/>
      <sz val="16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D3D3D3"/>
      </patternFill>
    </fill>
    <fill>
      <patternFill patternType="solid">
        <fgColor rgb="FFDAD8D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7E727C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2" borderId="0"/>
    <xf numFmtId="0" fontId="2" fillId="3" borderId="0" applyNumberFormat="0" applyFont="0" applyBorder="0" applyAlignment="0" applyProtection="0"/>
  </cellStyleXfs>
  <cellXfs count="57">
    <xf numFmtId="0" fontId="0" fillId="0" borderId="0" xfId="0"/>
    <xf numFmtId="0" fontId="3" fillId="0" borderId="1" xfId="0" applyFont="1" applyBorder="1"/>
    <xf numFmtId="0" fontId="0" fillId="0" borderId="1" xfId="0" applyBorder="1"/>
    <xf numFmtId="0" fontId="3" fillId="0" borderId="0" xfId="0" applyFont="1"/>
    <xf numFmtId="0" fontId="0" fillId="0" borderId="0" xfId="0" applyBorder="1"/>
    <xf numFmtId="164" fontId="0" fillId="0" borderId="0" xfId="0" applyNumberFormat="1" applyBorder="1"/>
    <xf numFmtId="0" fontId="3" fillId="4" borderId="0" xfId="0" applyFont="1" applyFill="1"/>
    <xf numFmtId="0" fontId="0" fillId="4" borderId="0" xfId="0" applyFill="1"/>
    <xf numFmtId="0" fontId="0" fillId="4" borderId="1" xfId="0" applyFill="1" applyBorder="1"/>
    <xf numFmtId="0" fontId="2" fillId="0" borderId="0" xfId="0" applyFont="1" applyBorder="1"/>
    <xf numFmtId="6" fontId="0" fillId="0" borderId="1" xfId="0" applyNumberFormat="1" applyBorder="1"/>
    <xf numFmtId="6" fontId="0" fillId="0" borderId="0" xfId="0" applyNumberFormat="1"/>
    <xf numFmtId="6" fontId="0" fillId="4" borderId="1" xfId="0" applyNumberFormat="1" applyFill="1" applyBorder="1"/>
    <xf numFmtId="0" fontId="2" fillId="0" borderId="0" xfId="0" applyFont="1" applyFill="1" applyBorder="1"/>
    <xf numFmtId="164" fontId="2" fillId="0" borderId="0" xfId="0" applyNumberFormat="1" applyFont="1" applyFill="1" applyBorder="1"/>
    <xf numFmtId="0" fontId="2" fillId="6" borderId="0" xfId="0" applyFont="1" applyFill="1" applyBorder="1"/>
    <xf numFmtId="164" fontId="2" fillId="6" borderId="0" xfId="0" applyNumberFormat="1" applyFont="1" applyFill="1" applyBorder="1"/>
    <xf numFmtId="165" fontId="2" fillId="6" borderId="0" xfId="0" applyNumberFormat="1" applyFont="1" applyFill="1" applyBorder="1"/>
    <xf numFmtId="0" fontId="4" fillId="6" borderId="0" xfId="2" applyFont="1" applyFill="1" applyBorder="1"/>
    <xf numFmtId="0" fontId="5" fillId="6" borderId="0" xfId="0" applyFont="1" applyFill="1" applyBorder="1"/>
    <xf numFmtId="165" fontId="6" fillId="6" borderId="0" xfId="0" applyNumberFormat="1" applyFont="1" applyFill="1" applyBorder="1"/>
    <xf numFmtId="165" fontId="6" fillId="6" borderId="0" xfId="0" applyNumberFormat="1" applyFont="1" applyFill="1" applyBorder="1" applyAlignment="1">
      <alignment horizontal="right"/>
    </xf>
    <xf numFmtId="0" fontId="7" fillId="6" borderId="0" xfId="0" applyFont="1" applyFill="1" applyBorder="1" applyProtection="1">
      <protection locked="0"/>
    </xf>
    <xf numFmtId="0" fontId="7" fillId="6" borderId="8" xfId="0" applyFont="1" applyFill="1" applyBorder="1" applyProtection="1">
      <protection locked="0"/>
    </xf>
    <xf numFmtId="165" fontId="7" fillId="5" borderId="9" xfId="0" applyNumberFormat="1" applyFont="1" applyFill="1" applyBorder="1" applyProtection="1">
      <protection locked="0"/>
    </xf>
    <xf numFmtId="165" fontId="7" fillId="6" borderId="0" xfId="0" applyNumberFormat="1" applyFont="1" applyFill="1" applyBorder="1"/>
    <xf numFmtId="0" fontId="7" fillId="6" borderId="4" xfId="0" applyFont="1" applyFill="1" applyBorder="1" applyProtection="1">
      <protection locked="0"/>
    </xf>
    <xf numFmtId="165" fontId="7" fillId="5" borderId="5" xfId="0" applyNumberFormat="1" applyFont="1" applyFill="1" applyBorder="1" applyProtection="1">
      <protection locked="0"/>
    </xf>
    <xf numFmtId="0" fontId="7" fillId="6" borderId="6" xfId="0" applyFont="1" applyFill="1" applyBorder="1" applyProtection="1">
      <protection locked="0"/>
    </xf>
    <xf numFmtId="165" fontId="7" fillId="5" borderId="7" xfId="0" applyNumberFormat="1" applyFont="1" applyFill="1" applyBorder="1" applyProtection="1">
      <protection locked="0"/>
    </xf>
    <xf numFmtId="165" fontId="7" fillId="6" borderId="3" xfId="0" applyNumberFormat="1" applyFont="1" applyFill="1" applyBorder="1"/>
    <xf numFmtId="165" fontId="7" fillId="6" borderId="2" xfId="0" applyNumberFormat="1" applyFont="1" applyFill="1" applyBorder="1"/>
    <xf numFmtId="0" fontId="8" fillId="6" borderId="0" xfId="0" applyFont="1" applyFill="1" applyBorder="1" applyAlignment="1">
      <alignment horizontal="right"/>
    </xf>
    <xf numFmtId="0" fontId="8" fillId="6" borderId="0" xfId="0" applyFont="1" applyFill="1" applyBorder="1"/>
    <xf numFmtId="165" fontId="8" fillId="6" borderId="0" xfId="0" applyNumberFormat="1" applyFont="1" applyFill="1" applyBorder="1"/>
    <xf numFmtId="165" fontId="5" fillId="6" borderId="0" xfId="0" applyNumberFormat="1" applyFont="1" applyFill="1" applyBorder="1"/>
    <xf numFmtId="0" fontId="6" fillId="6" borderId="0" xfId="0" applyFont="1" applyFill="1" applyBorder="1" applyAlignment="1">
      <alignment horizontal="left"/>
    </xf>
    <xf numFmtId="0" fontId="7" fillId="6" borderId="0" xfId="0" applyFont="1" applyFill="1" applyBorder="1" applyAlignment="1" applyProtection="1">
      <alignment horizontal="left"/>
      <protection locked="0"/>
    </xf>
    <xf numFmtId="165" fontId="7" fillId="6" borderId="9" xfId="0" applyNumberFormat="1" applyFont="1" applyFill="1" applyBorder="1" applyProtection="1">
      <protection locked="0"/>
    </xf>
    <xf numFmtId="165" fontId="7" fillId="6" borderId="5" xfId="0" applyNumberFormat="1" applyFont="1" applyFill="1" applyBorder="1" applyProtection="1">
      <protection locked="0"/>
    </xf>
    <xf numFmtId="165" fontId="7" fillId="6" borderId="7" xfId="0" applyNumberFormat="1" applyFont="1" applyFill="1" applyBorder="1" applyProtection="1">
      <protection locked="0"/>
    </xf>
    <xf numFmtId="0" fontId="7" fillId="6" borderId="0" xfId="0" applyFont="1" applyFill="1" applyBorder="1"/>
    <xf numFmtId="0" fontId="4" fillId="6" borderId="0" xfId="0" applyFont="1" applyFill="1" applyBorder="1"/>
    <xf numFmtId="164" fontId="4" fillId="6" borderId="0" xfId="0" applyNumberFormat="1" applyFont="1" applyFill="1" applyBorder="1"/>
    <xf numFmtId="165" fontId="10" fillId="6" borderId="0" xfId="0" applyNumberFormat="1" applyFont="1" applyFill="1" applyBorder="1"/>
    <xf numFmtId="165" fontId="10" fillId="6" borderId="0" xfId="0" applyNumberFormat="1" applyFont="1" applyFill="1" applyBorder="1" applyAlignment="1">
      <alignment horizontal="right"/>
    </xf>
    <xf numFmtId="165" fontId="4" fillId="6" borderId="0" xfId="0" applyNumberFormat="1" applyFont="1" applyFill="1" applyBorder="1"/>
    <xf numFmtId="165" fontId="11" fillId="6" borderId="0" xfId="0" applyNumberFormat="1" applyFont="1" applyFill="1" applyBorder="1" applyAlignment="1">
      <alignment horizontal="right"/>
    </xf>
    <xf numFmtId="0" fontId="12" fillId="0" borderId="0" xfId="0" applyFont="1" applyFill="1" applyBorder="1"/>
    <xf numFmtId="0" fontId="8" fillId="7" borderId="0" xfId="0" applyFont="1" applyFill="1" applyBorder="1" applyAlignment="1">
      <alignment horizontal="right"/>
    </xf>
    <xf numFmtId="165" fontId="8" fillId="7" borderId="0" xfId="0" applyNumberFormat="1" applyFont="1" applyFill="1" applyBorder="1"/>
    <xf numFmtId="0" fontId="8" fillId="3" borderId="0" xfId="2" applyFont="1" applyBorder="1" applyAlignment="1">
      <alignment horizontal="right"/>
    </xf>
    <xf numFmtId="0" fontId="9" fillId="3" borderId="0" xfId="2" applyFont="1" applyBorder="1"/>
    <xf numFmtId="165" fontId="9" fillId="3" borderId="0" xfId="2" applyNumberFormat="1" applyFont="1"/>
    <xf numFmtId="165" fontId="11" fillId="6" borderId="0" xfId="0" applyNumberFormat="1" applyFont="1" applyFill="1" applyBorder="1" applyAlignment="1">
      <alignment horizontal="right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</cellXfs>
  <cellStyles count="3">
    <cellStyle name="BOB1" xfId="1" xr:uid="{00000000-0005-0000-0000-000000000000}"/>
    <cellStyle name="GRAY-BG" xfId="2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2400"/>
              <a:t>Budgeted</a:t>
            </a:r>
            <a:r>
              <a:rPr lang="en-US" sz="2400" baseline="0"/>
              <a:t> </a:t>
            </a:r>
            <a:r>
              <a:rPr lang="en-US" sz="2400"/>
              <a:t>Expenses</a:t>
            </a:r>
          </a:p>
        </c:rich>
      </c:tx>
      <c:layout>
        <c:manualLayout>
          <c:xMode val="edge"/>
          <c:yMode val="edge"/>
          <c:x val="1.8694146665401801E-2"/>
          <c:y val="3.2872304005477603E-2"/>
        </c:manualLayout>
      </c:layout>
      <c:overlay val="0"/>
    </c:title>
    <c:autoTitleDeleted val="0"/>
    <c:view3D>
      <c:rotX val="29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v>Expenses</c:v>
          </c:tx>
          <c:dPt>
            <c:idx val="0"/>
            <c:bubble3D val="0"/>
            <c:spPr>
              <a:solidFill>
                <a:srgbClr val="BA0006"/>
              </a:solidFill>
            </c:spPr>
            <c:extLst>
              <c:ext xmlns:c16="http://schemas.microsoft.com/office/drawing/2014/chart" uri="{C3380CC4-5D6E-409C-BE32-E72D297353CC}">
                <c16:uniqueId val="{00000001-EDAD-424B-987F-0CD07EE2C659}"/>
              </c:ext>
            </c:extLst>
          </c:dPt>
          <c:dPt>
            <c:idx val="1"/>
            <c:bubble3D val="0"/>
            <c:spPr>
              <a:solidFill>
                <a:srgbClr val="ED521F"/>
              </a:solidFill>
            </c:spPr>
            <c:extLst>
              <c:ext xmlns:c16="http://schemas.microsoft.com/office/drawing/2014/chart" uri="{C3380CC4-5D6E-409C-BE32-E72D297353CC}">
                <c16:uniqueId val="{00000003-EDAD-424B-987F-0CD07EE2C659}"/>
              </c:ext>
            </c:extLst>
          </c:dPt>
          <c:dPt>
            <c:idx val="2"/>
            <c:bubble3D val="0"/>
            <c:spPr>
              <a:solidFill>
                <a:srgbClr val="DB8E3A"/>
              </a:solidFill>
            </c:spPr>
            <c:extLst>
              <c:ext xmlns:c16="http://schemas.microsoft.com/office/drawing/2014/chart" uri="{C3380CC4-5D6E-409C-BE32-E72D297353CC}">
                <c16:uniqueId val="{00000005-EDAD-424B-987F-0CD07EE2C659}"/>
              </c:ext>
            </c:extLst>
          </c:dPt>
          <c:dPt>
            <c:idx val="3"/>
            <c:bubble3D val="0"/>
            <c:spPr>
              <a:solidFill>
                <a:srgbClr val="FDD359"/>
              </a:solidFill>
            </c:spPr>
            <c:extLst>
              <c:ext xmlns:c16="http://schemas.microsoft.com/office/drawing/2014/chart" uri="{C3380CC4-5D6E-409C-BE32-E72D297353CC}">
                <c16:uniqueId val="{00000007-EDAD-424B-987F-0CD07EE2C659}"/>
              </c:ext>
            </c:extLst>
          </c:dPt>
          <c:dPt>
            <c:idx val="4"/>
            <c:bubble3D val="0"/>
            <c:spPr>
              <a:solidFill>
                <a:srgbClr val="FDE596"/>
              </a:solidFill>
            </c:spPr>
            <c:extLst>
              <c:ext xmlns:c16="http://schemas.microsoft.com/office/drawing/2014/chart" uri="{C3380CC4-5D6E-409C-BE32-E72D297353CC}">
                <c16:uniqueId val="{00000009-EDAD-424B-987F-0CD07EE2C659}"/>
              </c:ext>
            </c:extLst>
          </c:dPt>
          <c:dPt>
            <c:idx val="5"/>
            <c:bubble3D val="0"/>
            <c:spPr>
              <a:solidFill>
                <a:srgbClr val="7BCBCF"/>
              </a:solidFill>
            </c:spPr>
            <c:extLst>
              <c:ext xmlns:c16="http://schemas.microsoft.com/office/drawing/2014/chart" uri="{C3380CC4-5D6E-409C-BE32-E72D297353CC}">
                <c16:uniqueId val="{0000000B-EDAD-424B-987F-0CD07EE2C659}"/>
              </c:ext>
            </c:extLst>
          </c:dPt>
          <c:dPt>
            <c:idx val="6"/>
            <c:bubble3D val="0"/>
            <c:spPr>
              <a:solidFill>
                <a:srgbClr val="41A2A8"/>
              </a:solidFill>
            </c:spPr>
            <c:extLst>
              <c:ext xmlns:c16="http://schemas.microsoft.com/office/drawing/2014/chart" uri="{C3380CC4-5D6E-409C-BE32-E72D297353CC}">
                <c16:uniqueId val="{0000000D-EDAD-424B-987F-0CD07EE2C659}"/>
              </c:ext>
            </c:extLst>
          </c:dPt>
          <c:dPt>
            <c:idx val="7"/>
            <c:bubble3D val="0"/>
            <c:spPr>
              <a:solidFill>
                <a:srgbClr val="688B92"/>
              </a:solidFill>
            </c:spPr>
            <c:extLst>
              <c:ext xmlns:c16="http://schemas.microsoft.com/office/drawing/2014/chart" uri="{C3380CC4-5D6E-409C-BE32-E72D297353CC}">
                <c16:uniqueId val="{0000000F-EDAD-424B-987F-0CD07EE2C659}"/>
              </c:ext>
            </c:extLst>
          </c:dPt>
          <c:dPt>
            <c:idx val="8"/>
            <c:bubble3D val="0"/>
            <c:spPr>
              <a:solidFill>
                <a:srgbClr val="0B2E3F"/>
              </a:solidFill>
            </c:spPr>
            <c:extLst>
              <c:ext xmlns:c16="http://schemas.microsoft.com/office/drawing/2014/chart" uri="{C3380CC4-5D6E-409C-BE32-E72D297353CC}">
                <c16:uniqueId val="{00000011-EDAD-424B-987F-0CD07EE2C659}"/>
              </c:ext>
            </c:extLst>
          </c:dPt>
          <c:dPt>
            <c:idx val="9"/>
            <c:bubble3D val="0"/>
            <c:spPr>
              <a:solidFill>
                <a:srgbClr val="224763"/>
              </a:solidFill>
            </c:spPr>
            <c:extLst>
              <c:ext xmlns:c16="http://schemas.microsoft.com/office/drawing/2014/chart" uri="{C3380CC4-5D6E-409C-BE32-E72D297353CC}">
                <c16:uniqueId val="{00000013-EDAD-424B-987F-0CD07EE2C659}"/>
              </c:ext>
            </c:extLst>
          </c:dPt>
          <c:dPt>
            <c:idx val="10"/>
            <c:bubble3D val="0"/>
            <c:spPr>
              <a:solidFill>
                <a:srgbClr val="5F81A3"/>
              </a:solidFill>
            </c:spPr>
            <c:extLst>
              <c:ext xmlns:c16="http://schemas.microsoft.com/office/drawing/2014/chart" uri="{C3380CC4-5D6E-409C-BE32-E72D297353CC}">
                <c16:uniqueId val="{00000015-EDAD-424B-987F-0CD07EE2C659}"/>
              </c:ext>
            </c:extLst>
          </c:dPt>
          <c:dPt>
            <c:idx val="11"/>
            <c:bubble3D val="0"/>
            <c:spPr>
              <a:solidFill>
                <a:srgbClr val="7E737B"/>
              </a:solidFill>
            </c:spPr>
            <c:extLst>
              <c:ext xmlns:c16="http://schemas.microsoft.com/office/drawing/2014/chart" uri="{C3380CC4-5D6E-409C-BE32-E72D297353CC}">
                <c16:uniqueId val="{00000017-EDAD-424B-987F-0CD07EE2C659}"/>
              </c:ext>
            </c:extLst>
          </c:dPt>
          <c:dPt>
            <c:idx val="12"/>
            <c:bubble3D val="0"/>
            <c:spPr>
              <a:solidFill>
                <a:srgbClr val="9B95A5"/>
              </a:solidFill>
            </c:spPr>
            <c:extLst>
              <c:ext xmlns:c16="http://schemas.microsoft.com/office/drawing/2014/chart" uri="{C3380CC4-5D6E-409C-BE32-E72D297353CC}">
                <c16:uniqueId val="{00000019-EDAD-424B-987F-0CD07EE2C659}"/>
              </c:ext>
            </c:extLst>
          </c:dPt>
          <c:dPt>
            <c:idx val="13"/>
            <c:bubble3D val="0"/>
            <c:spPr>
              <a:solidFill>
                <a:srgbClr val="DAD8DF"/>
              </a:solidFill>
            </c:spPr>
            <c:extLst>
              <c:ext xmlns:c16="http://schemas.microsoft.com/office/drawing/2014/chart" uri="{C3380CC4-5D6E-409C-BE32-E72D297353CC}">
                <c16:uniqueId val="{0000001B-EDAD-424B-987F-0CD07EE2C659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'Chart Data-Hidden'!$A$7:$A$20</c:f>
              <c:strCache>
                <c:ptCount val="14"/>
                <c:pt idx="0">
                  <c:v>Housing</c:v>
                </c:pt>
                <c:pt idx="1">
                  <c:v>Transportation</c:v>
                </c:pt>
                <c:pt idx="2">
                  <c:v>Medical</c:v>
                </c:pt>
                <c:pt idx="3">
                  <c:v>Utilities</c:v>
                </c:pt>
                <c:pt idx="4">
                  <c:v>Personal</c:v>
                </c:pt>
                <c:pt idx="5">
                  <c:v>Entertainment</c:v>
                </c:pt>
                <c:pt idx="6">
                  <c:v>Household Items</c:v>
                </c:pt>
                <c:pt idx="7">
                  <c:v>Giving</c:v>
                </c:pt>
                <c:pt idx="8">
                  <c:v>Pets</c:v>
                </c:pt>
                <c:pt idx="9">
                  <c:v>Insurance</c:v>
                </c:pt>
                <c:pt idx="10">
                  <c:v>Taxes</c:v>
                </c:pt>
                <c:pt idx="11">
                  <c:v>Debt Reduction</c:v>
                </c:pt>
                <c:pt idx="12">
                  <c:v>Education</c:v>
                </c:pt>
                <c:pt idx="13">
                  <c:v>Savings</c:v>
                </c:pt>
              </c:strCache>
            </c:strRef>
          </c:cat>
          <c:val>
            <c:numRef>
              <c:f>'Chart Data-Hidden'!$B$7:$B$20</c:f>
              <c:numCache>
                <c:formatCode>"$"#,##0_);[Red]\("$"#,##0\)</c:formatCode>
                <c:ptCount val="14"/>
                <c:pt idx="0">
                  <c:v>11800</c:v>
                </c:pt>
                <c:pt idx="1">
                  <c:v>6270</c:v>
                </c:pt>
                <c:pt idx="2">
                  <c:v>1100</c:v>
                </c:pt>
                <c:pt idx="3">
                  <c:v>4920</c:v>
                </c:pt>
                <c:pt idx="4">
                  <c:v>500</c:v>
                </c:pt>
                <c:pt idx="5">
                  <c:v>5700</c:v>
                </c:pt>
                <c:pt idx="6">
                  <c:v>4200</c:v>
                </c:pt>
                <c:pt idx="7">
                  <c:v>3052</c:v>
                </c:pt>
                <c:pt idx="8">
                  <c:v>1200</c:v>
                </c:pt>
                <c:pt idx="9">
                  <c:v>6100</c:v>
                </c:pt>
                <c:pt idx="10">
                  <c:v>4500</c:v>
                </c:pt>
                <c:pt idx="11">
                  <c:v>8000</c:v>
                </c:pt>
                <c:pt idx="12">
                  <c:v>0</c:v>
                </c:pt>
                <c:pt idx="13">
                  <c:v>12600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EDAD-424B-987F-0CD07EE2C6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  <a:effectLst>
      <a:outerShdw blurRad="593725" dist="215900" dir="2700000" algn="tl" rotWithShape="0">
        <a:srgbClr val="000000">
          <a:alpha val="43000"/>
        </a:srgbClr>
      </a:outerShdw>
    </a:effectLst>
    <a:scene3d>
      <a:camera prst="orthographicFront"/>
      <a:lightRig rig="threePt" dir="t"/>
    </a:scene3d>
    <a:sp3d/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Yearly Budgeted </a:t>
            </a:r>
          </a:p>
          <a:p>
            <a:pPr algn="l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200" b="0" i="0" u="none" strike="noStrike" baseline="0">
                <a:latin typeface="Calibri"/>
                <a:ea typeface="Calibri"/>
                <a:cs typeface="Calibri"/>
              </a:rPr>
              <a:t>Income/Expenses Difference</a:t>
            </a:r>
          </a:p>
        </c:rich>
      </c:tx>
      <c:layout>
        <c:manualLayout>
          <c:xMode val="edge"/>
          <c:yMode val="edge"/>
          <c:x val="0.43657685472258623"/>
          <c:y val="3.209105812963661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0"/>
    </c:view3D>
    <c:floor>
      <c:thickness val="0"/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standard"/>
        <c:varyColors val="0"/>
        <c:ser>
          <c:idx val="0"/>
          <c:order val="0"/>
          <c:spPr>
            <a:solidFill>
              <a:srgbClr val="7BCBCF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41ACB1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10C7-4C9B-BA53-7E92AB5EE811}"/>
              </c:ext>
            </c:extLst>
          </c:dPt>
          <c:dPt>
            <c:idx val="1"/>
            <c:invertIfNegative val="0"/>
            <c:bubble3D val="0"/>
            <c:spPr>
              <a:solidFill>
                <a:srgbClr val="ED521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10C7-4C9B-BA53-7E92AB5EE811}"/>
              </c:ext>
            </c:extLst>
          </c:dPt>
          <c:dPt>
            <c:idx val="2"/>
            <c:invertIfNegative val="0"/>
            <c:bubble3D val="0"/>
            <c:spPr>
              <a:solidFill>
                <a:srgbClr val="FDD359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10C7-4C9B-BA53-7E92AB5EE811}"/>
              </c:ext>
            </c:extLst>
          </c:dPt>
          <c:cat>
            <c:strRef>
              <c:f>'Chart Data-Hidden'!$A$2:$A$4</c:f>
              <c:strCache>
                <c:ptCount val="3"/>
                <c:pt idx="0">
                  <c:v>Budgeted Income</c:v>
                </c:pt>
                <c:pt idx="1">
                  <c:v>Budgeted Expenses</c:v>
                </c:pt>
                <c:pt idx="2">
                  <c:v>Difference</c:v>
                </c:pt>
              </c:strCache>
            </c:strRef>
          </c:cat>
          <c:val>
            <c:numRef>
              <c:f>'Chart Data-Hidden'!$B$2:$B$4</c:f>
              <c:numCache>
                <c:formatCode>"$"#,##0_);[Red]\("$"#,##0\)</c:formatCode>
                <c:ptCount val="3"/>
                <c:pt idx="0">
                  <c:v>120600</c:v>
                </c:pt>
                <c:pt idx="1">
                  <c:v>11800</c:v>
                </c:pt>
                <c:pt idx="2">
                  <c:v>108800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0C7-4C9B-BA53-7E92AB5EE8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320393832"/>
        <c:axId val="272548712"/>
        <c:axId val="322985384"/>
      </c:bar3DChart>
      <c:catAx>
        <c:axId val="3203938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one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2548712"/>
        <c:crosses val="autoZero"/>
        <c:auto val="1"/>
        <c:lblAlgn val="ctr"/>
        <c:lblOffset val="100"/>
        <c:noMultiLvlLbl val="0"/>
      </c:catAx>
      <c:valAx>
        <c:axId val="272548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_);[Red]\(&quot;$&quot;#,##0\)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0393832"/>
        <c:crosses val="autoZero"/>
        <c:crossBetween val="between"/>
      </c:valAx>
      <c:serAx>
        <c:axId val="322985384"/>
        <c:scaling>
          <c:orientation val="minMax"/>
        </c:scaling>
        <c:delete val="1"/>
        <c:axPos val="b"/>
        <c:majorTickMark val="out"/>
        <c:minorTickMark val="none"/>
        <c:tickLblPos val="nextTo"/>
        <c:crossAx val="272548712"/>
        <c:crosses val="autoZero"/>
      </c:serAx>
      <c:spPr>
        <a:noFill/>
        <a:ln w="25400">
          <a:noFill/>
        </a:ln>
      </c:spPr>
    </c:plotArea>
    <c:legend>
      <c:legendPos val="b"/>
      <c:overlay val="0"/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>
      <a:outerShdw blurRad="584200" dist="215900" dir="2700000" algn="tl" rotWithShape="0">
        <a:srgbClr val="000000">
          <a:alpha val="43000"/>
        </a:srgb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Monthly Budgeted </a:t>
            </a:r>
          </a:p>
          <a:p>
            <a:pPr algn="l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Income/Expenses Difference</a:t>
            </a:r>
          </a:p>
        </c:rich>
      </c:tx>
      <c:layout>
        <c:manualLayout>
          <c:xMode val="edge"/>
          <c:yMode val="edge"/>
          <c:x val="0.63320419200633193"/>
          <c:y val="2.5413978089808265E-2"/>
        </c:manualLayout>
      </c:layout>
      <c:overlay val="0"/>
    </c:title>
    <c:autoTitleDeleted val="0"/>
    <c:view3D>
      <c:rotX val="15"/>
      <c:rotY val="20"/>
      <c:depthPercent val="100"/>
      <c:rAngAx val="0"/>
    </c:view3D>
    <c:floor>
      <c:thickness val="0"/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rgbClr val="41A2A8"/>
              </a:solidFill>
            </c:spPr>
            <c:extLst>
              <c:ext xmlns:c16="http://schemas.microsoft.com/office/drawing/2014/chart" uri="{C3380CC4-5D6E-409C-BE32-E72D297353CC}">
                <c16:uniqueId val="{00000001-DC65-46A3-942A-C0974F027E16}"/>
              </c:ext>
            </c:extLst>
          </c:dPt>
          <c:dPt>
            <c:idx val="1"/>
            <c:invertIfNegative val="0"/>
            <c:bubble3D val="0"/>
            <c:spPr>
              <a:solidFill>
                <a:srgbClr val="ED521F"/>
              </a:solidFill>
            </c:spPr>
            <c:extLst>
              <c:ext xmlns:c16="http://schemas.microsoft.com/office/drawing/2014/chart" uri="{C3380CC4-5D6E-409C-BE32-E72D297353CC}">
                <c16:uniqueId val="{00000003-DC65-46A3-942A-C0974F027E16}"/>
              </c:ext>
            </c:extLst>
          </c:dPt>
          <c:dPt>
            <c:idx val="2"/>
            <c:invertIfNegative val="0"/>
            <c:bubble3D val="0"/>
            <c:spPr>
              <a:solidFill>
                <a:srgbClr val="FDD359"/>
              </a:solidFill>
            </c:spPr>
            <c:extLst>
              <c:ext xmlns:c16="http://schemas.microsoft.com/office/drawing/2014/chart" uri="{C3380CC4-5D6E-409C-BE32-E72D297353CC}">
                <c16:uniqueId val="{00000005-DC65-46A3-942A-C0974F027E16}"/>
              </c:ext>
            </c:extLst>
          </c:dPt>
          <c:cat>
            <c:strRef>
              <c:f>'Chart Data-Hidden'!$E$2:$E$4</c:f>
              <c:strCache>
                <c:ptCount val="3"/>
                <c:pt idx="0">
                  <c:v>Budgeted Income</c:v>
                </c:pt>
                <c:pt idx="1">
                  <c:v>Budgeted Expenses</c:v>
                </c:pt>
                <c:pt idx="2">
                  <c:v>Difference</c:v>
                </c:pt>
              </c:strCache>
            </c:strRef>
          </c:cat>
          <c:val>
            <c:numRef>
              <c:f>'Chart Data-Hidden'!$F$2:$F$4</c:f>
              <c:numCache>
                <c:formatCode>"$"#,##0_);[Red]\("$"#,##0\)</c:formatCode>
                <c:ptCount val="3"/>
                <c:pt idx="0">
                  <c:v>10050</c:v>
                </c:pt>
                <c:pt idx="1">
                  <c:v>5828.5</c:v>
                </c:pt>
                <c:pt idx="2">
                  <c:v>4221.5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C65-46A3-942A-C0974F027E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412944008"/>
        <c:axId val="412942440"/>
        <c:axId val="0"/>
      </c:bar3DChart>
      <c:catAx>
        <c:axId val="4129440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one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2942440"/>
        <c:crosses val="autoZero"/>
        <c:auto val="1"/>
        <c:lblAlgn val="ctr"/>
        <c:lblOffset val="100"/>
        <c:noMultiLvlLbl val="0"/>
      </c:catAx>
      <c:valAx>
        <c:axId val="412942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_);[Red]\(&quot;$&quot;#,##0\)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294400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>
      <a:outerShdw blurRad="584200" dist="215900" dir="2700000" algn="tl" rotWithShape="0">
        <a:srgbClr val="000000">
          <a:alpha val="43000"/>
        </a:srgb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121920</xdr:colOff>
      <xdr:row>2</xdr:row>
      <xdr:rowOff>182880</xdr:rowOff>
    </xdr:from>
    <xdr:to>
      <xdr:col>15</xdr:col>
      <xdr:colOff>99060</xdr:colOff>
      <xdr:row>15</xdr:row>
      <xdr:rowOff>129540</xdr:rowOff>
    </xdr:to>
    <xdr:graphicFrame macro="">
      <xdr:nvGraphicFramePr>
        <xdr:cNvPr id="2059" name="Chart 2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254000</xdr:colOff>
      <xdr:row>19</xdr:row>
      <xdr:rowOff>63500</xdr:rowOff>
    </xdr:from>
    <xdr:to>
      <xdr:col>17</xdr:col>
      <xdr:colOff>76200</xdr:colOff>
      <xdr:row>30</xdr:row>
      <xdr:rowOff>127000</xdr:rowOff>
    </xdr:to>
    <xdr:graphicFrame macro="">
      <xdr:nvGraphicFramePr>
        <xdr:cNvPr id="2060" name="Chart 1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327660</xdr:colOff>
      <xdr:row>18</xdr:row>
      <xdr:rowOff>167640</xdr:rowOff>
    </xdr:from>
    <xdr:to>
      <xdr:col>12</xdr:col>
      <xdr:colOff>934720</xdr:colOff>
      <xdr:row>33</xdr:row>
      <xdr:rowOff>15240</xdr:rowOff>
    </xdr:to>
    <xdr:graphicFrame macro="">
      <xdr:nvGraphicFramePr>
        <xdr:cNvPr id="2061" name="Chart 3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y Them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22"/>
  <sheetViews>
    <sheetView showGridLines="0" tabSelected="1" zoomScaleNormal="100" workbookViewId="0">
      <selection activeCell="E2" sqref="E2"/>
    </sheetView>
  </sheetViews>
  <sheetFormatPr baseColWidth="10" defaultColWidth="0" defaultRowHeight="21" zeroHeight="1" x14ac:dyDescent="0.25"/>
  <cols>
    <col min="1" max="1" width="3.83203125" style="13" customWidth="1"/>
    <col min="2" max="2" width="38.1640625" style="13" customWidth="1"/>
    <col min="3" max="3" width="13.6640625" style="13" customWidth="1"/>
    <col min="4" max="4" width="13.83203125" style="14" bestFit="1" customWidth="1"/>
    <col min="5" max="6" width="13.83203125" style="13" bestFit="1" customWidth="1"/>
    <col min="7" max="7" width="6.83203125" style="13" customWidth="1"/>
    <col min="8" max="20" width="13.6640625" style="13" customWidth="1"/>
    <col min="21" max="16384" width="13.6640625" style="13" hidden="1"/>
  </cols>
  <sheetData>
    <row r="1" spans="1:20" x14ac:dyDescent="0.25">
      <c r="E1" s="48" t="s">
        <v>116</v>
      </c>
      <c r="F1" s="48"/>
      <c r="G1" s="48"/>
      <c r="H1" s="48"/>
    </row>
    <row r="2" spans="1:20" x14ac:dyDescent="0.25"/>
    <row r="3" spans="1:20" s="9" customFormat="1" x14ac:dyDescent="0.25">
      <c r="A3" s="15"/>
      <c r="B3" s="42"/>
      <c r="C3" s="42"/>
      <c r="D3" s="43"/>
      <c r="E3" s="42"/>
      <c r="F3" s="42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</row>
    <row r="4" spans="1:20" s="9" customFormat="1" ht="22" thickBot="1" x14ac:dyDescent="0.3">
      <c r="A4" s="15"/>
      <c r="B4" s="44" t="s">
        <v>2</v>
      </c>
      <c r="C4" s="45" t="s">
        <v>3</v>
      </c>
      <c r="D4" s="45" t="s">
        <v>4</v>
      </c>
      <c r="E4" s="45" t="s">
        <v>5</v>
      </c>
      <c r="F4" s="45" t="s">
        <v>6</v>
      </c>
      <c r="G4" s="15"/>
      <c r="H4" s="15"/>
      <c r="I4" s="15"/>
      <c r="J4" s="16"/>
      <c r="K4" s="15"/>
      <c r="L4" s="15"/>
      <c r="M4" s="15"/>
      <c r="N4" s="15"/>
      <c r="O4" s="15"/>
      <c r="P4" s="15"/>
      <c r="Q4" s="15"/>
      <c r="R4" s="15"/>
      <c r="S4" s="15"/>
      <c r="T4" s="15"/>
    </row>
    <row r="5" spans="1:20" s="9" customFormat="1" x14ac:dyDescent="0.25">
      <c r="A5" s="15"/>
      <c r="B5" s="22" t="s">
        <v>114</v>
      </c>
      <c r="C5" s="23" t="s">
        <v>5</v>
      </c>
      <c r="D5" s="24">
        <v>5300</v>
      </c>
      <c r="E5" s="25">
        <f>IF(C5="yearly",D5/12,IF(C5="monthly",D5,IF(C5="weekly",D5*4.33,IF(C5="daily",D5*30))))</f>
        <v>5300</v>
      </c>
      <c r="F5" s="25">
        <f>IF(C5="yearly",D5,IF(C5="monthly",D5*12,IF(C5="weekly",D5*52,IF(C5="daily",D5*365))))</f>
        <v>63600</v>
      </c>
      <c r="G5" s="16"/>
      <c r="H5" s="15"/>
      <c r="I5" s="15"/>
      <c r="J5" s="16"/>
      <c r="K5" s="15"/>
      <c r="L5" s="15"/>
      <c r="M5" s="15"/>
      <c r="N5" s="15"/>
      <c r="O5" s="15"/>
      <c r="P5" s="15"/>
      <c r="Q5" s="15"/>
      <c r="R5" s="15"/>
      <c r="S5" s="15"/>
      <c r="T5" s="15"/>
    </row>
    <row r="6" spans="1:20" s="9" customFormat="1" x14ac:dyDescent="0.25">
      <c r="A6" s="15"/>
      <c r="B6" s="22" t="s">
        <v>115</v>
      </c>
      <c r="C6" s="26" t="s">
        <v>5</v>
      </c>
      <c r="D6" s="27">
        <v>4000</v>
      </c>
      <c r="E6" s="25">
        <f>IF(C6="yearly",D6/12,IF(C6="monthly",D6,IF(C6="weekly",D6*4.33,IF(C6="daily",D6*30))))</f>
        <v>4000</v>
      </c>
      <c r="F6" s="25">
        <f>IF(C6="yearly",D6,IF(C6="monthly",D6*12,IF(C6="weekly",D6*52,IF(C6="daily",D6*365))))</f>
        <v>48000</v>
      </c>
      <c r="G6" s="15"/>
      <c r="H6" s="15"/>
      <c r="I6" s="15"/>
      <c r="J6" s="16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s="9" customFormat="1" ht="22" thickBot="1" x14ac:dyDescent="0.3">
      <c r="A7" s="15"/>
      <c r="B7" s="22" t="s">
        <v>111</v>
      </c>
      <c r="C7" s="28" t="s">
        <v>5</v>
      </c>
      <c r="D7" s="29">
        <v>750</v>
      </c>
      <c r="E7" s="30">
        <f>IF(C7="yearly",D7/12,IF(C7="monthly",D7,IF(C7="weekly",D7*4.33,IF(C7="daily",D7*30))))</f>
        <v>750</v>
      </c>
      <c r="F7" s="31">
        <f>IF(C7="yearly",D7,IF(C7="monthly",D7*12,IF(C7="weekly",D7*52,IF(C7="daily",D7*365))))</f>
        <v>9000</v>
      </c>
      <c r="G7" s="15"/>
      <c r="H7" s="15"/>
      <c r="I7" s="15"/>
      <c r="J7" s="16"/>
      <c r="K7" s="15"/>
      <c r="L7" s="15"/>
      <c r="M7" s="15"/>
      <c r="N7" s="15"/>
      <c r="O7" s="15"/>
      <c r="P7" s="15"/>
      <c r="Q7" s="15"/>
      <c r="R7" s="15"/>
      <c r="S7" s="15"/>
      <c r="T7" s="15"/>
    </row>
    <row r="8" spans="1:20" s="9" customFormat="1" ht="26" customHeight="1" x14ac:dyDescent="0.25">
      <c r="A8" s="15"/>
      <c r="B8" s="49" t="s">
        <v>73</v>
      </c>
      <c r="C8" s="33"/>
      <c r="D8" s="34"/>
      <c r="E8" s="50">
        <f>SUM(E5:E7)</f>
        <v>10050</v>
      </c>
      <c r="F8" s="50">
        <f>SUM(F5:F7)</f>
        <v>120600</v>
      </c>
      <c r="G8" s="15"/>
      <c r="H8" s="15"/>
      <c r="I8" s="15"/>
      <c r="J8" s="16"/>
      <c r="K8" s="15"/>
      <c r="L8" s="15"/>
      <c r="M8" s="15"/>
      <c r="N8" s="15"/>
      <c r="O8" s="15"/>
      <c r="P8" s="15"/>
      <c r="Q8" s="15"/>
      <c r="R8" s="15"/>
      <c r="S8" s="15"/>
      <c r="T8" s="15"/>
    </row>
    <row r="9" spans="1:20" s="9" customFormat="1" x14ac:dyDescent="0.25">
      <c r="A9" s="15"/>
      <c r="B9" s="20" t="s">
        <v>57</v>
      </c>
      <c r="C9" s="20" t="s">
        <v>3</v>
      </c>
      <c r="D9" s="21" t="s">
        <v>4</v>
      </c>
      <c r="E9" s="21" t="s">
        <v>5</v>
      </c>
      <c r="F9" s="21" t="s">
        <v>6</v>
      </c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8"/>
      <c r="T9" s="15"/>
    </row>
    <row r="10" spans="1:20" s="9" customFormat="1" ht="22" thickBot="1" x14ac:dyDescent="0.3">
      <c r="A10" s="15"/>
      <c r="B10" s="36" t="s">
        <v>10</v>
      </c>
      <c r="C10" s="19"/>
      <c r="D10" s="35"/>
      <c r="E10" s="35"/>
      <c r="F10" s="3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8"/>
      <c r="T10" s="15"/>
    </row>
    <row r="11" spans="1:20" s="9" customFormat="1" x14ac:dyDescent="0.25">
      <c r="A11" s="15"/>
      <c r="B11" s="37" t="s">
        <v>97</v>
      </c>
      <c r="C11" s="23" t="s">
        <v>5</v>
      </c>
      <c r="D11" s="24">
        <v>900</v>
      </c>
      <c r="E11" s="25">
        <f>IF(C11="yearly",D11/12,IF(C11="monthly",D11,IF(C11="weekly",D11*4.33,IF(C11="daily",D11*30))))</f>
        <v>900</v>
      </c>
      <c r="F11" s="25">
        <f>IF(C11="yearly",D11,IF(C11="monthly",D11*12,IF(C11="weekly",D11*52,IF(C11="daily",D11*365))))</f>
        <v>10800</v>
      </c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8"/>
      <c r="T11" s="15"/>
    </row>
    <row r="12" spans="1:20" s="9" customFormat="1" x14ac:dyDescent="0.25">
      <c r="A12" s="15"/>
      <c r="B12" s="37" t="s">
        <v>15</v>
      </c>
      <c r="C12" s="26" t="s">
        <v>6</v>
      </c>
      <c r="D12" s="27">
        <v>1000</v>
      </c>
      <c r="E12" s="25">
        <f>IF(C12="yearly",D12/12,IF(C12="monthly",D12,IF(C12="weekly",D12*4.33,IF(C12="daily",D12*30))))</f>
        <v>83.333333333333329</v>
      </c>
      <c r="F12" s="25">
        <f>IF(C12="yearly",D12,IF(C12="monthly",D12*12,IF(C12="weekly",D12*52,IF(C12="daily",D12*365))))</f>
        <v>1000</v>
      </c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8"/>
      <c r="T12" s="15"/>
    </row>
    <row r="13" spans="1:20" s="9" customFormat="1" x14ac:dyDescent="0.25">
      <c r="A13" s="15"/>
      <c r="B13" s="32" t="s">
        <v>96</v>
      </c>
      <c r="C13" s="33"/>
      <c r="D13" s="34"/>
      <c r="E13" s="34">
        <f>SUM(E11:E12)</f>
        <v>983.33333333333337</v>
      </c>
      <c r="F13" s="34">
        <f>SUM(F11:F12)</f>
        <v>11800</v>
      </c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8"/>
      <c r="T13" s="15"/>
    </row>
    <row r="14" spans="1:20" s="9" customFormat="1" ht="22" thickBot="1" x14ac:dyDescent="0.3">
      <c r="A14" s="15"/>
      <c r="B14" s="36" t="s">
        <v>8</v>
      </c>
      <c r="C14" s="19"/>
      <c r="D14" s="35"/>
      <c r="E14" s="35"/>
      <c r="F14" s="3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8"/>
      <c r="T14" s="15"/>
    </row>
    <row r="15" spans="1:20" s="9" customFormat="1" x14ac:dyDescent="0.25">
      <c r="A15" s="15"/>
      <c r="B15" s="37" t="s">
        <v>106</v>
      </c>
      <c r="C15" s="23" t="s">
        <v>5</v>
      </c>
      <c r="D15" s="24">
        <v>400</v>
      </c>
      <c r="E15" s="25">
        <f t="shared" ref="E15:E21" si="0">IF(C15="yearly",D15/12,IF(C15="monthly",D15,IF(C15="weekly",D15*4.33,IF(C15="daily",D15*30))))</f>
        <v>400</v>
      </c>
      <c r="F15" s="25">
        <f t="shared" ref="F15:F21" si="1">IF(C15="yearly",D15,IF(C15="monthly",D15*12,IF(C15="weekly",D15*52,IF(C15="daily",D15*365))))</f>
        <v>4800</v>
      </c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9" customFormat="1" x14ac:dyDescent="0.25">
      <c r="A16" s="15"/>
      <c r="B16" s="37" t="s">
        <v>112</v>
      </c>
      <c r="C16" s="26" t="s">
        <v>6</v>
      </c>
      <c r="D16" s="27">
        <v>0</v>
      </c>
      <c r="E16" s="25">
        <f t="shared" si="0"/>
        <v>0</v>
      </c>
      <c r="F16" s="25">
        <f t="shared" si="1"/>
        <v>0</v>
      </c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</row>
    <row r="17" spans="1:20" s="9" customFormat="1" x14ac:dyDescent="0.25">
      <c r="A17" s="15"/>
      <c r="B17" s="37" t="s">
        <v>1</v>
      </c>
      <c r="C17" s="26" t="s">
        <v>5</v>
      </c>
      <c r="D17" s="27">
        <v>75</v>
      </c>
      <c r="E17" s="25">
        <f t="shared" si="0"/>
        <v>75</v>
      </c>
      <c r="F17" s="25">
        <f t="shared" si="1"/>
        <v>900</v>
      </c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</row>
    <row r="18" spans="1:20" s="9" customFormat="1" x14ac:dyDescent="0.25">
      <c r="A18" s="15"/>
      <c r="B18" s="37" t="s">
        <v>113</v>
      </c>
      <c r="C18" s="26" t="s">
        <v>6</v>
      </c>
      <c r="D18" s="27">
        <v>120</v>
      </c>
      <c r="E18" s="25">
        <f t="shared" si="0"/>
        <v>10</v>
      </c>
      <c r="F18" s="25">
        <f t="shared" si="1"/>
        <v>120</v>
      </c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9" customFormat="1" x14ac:dyDescent="0.25">
      <c r="A19" s="15"/>
      <c r="B19" s="37" t="s">
        <v>19</v>
      </c>
      <c r="C19" s="26" t="s">
        <v>6</v>
      </c>
      <c r="D19" s="27">
        <v>0</v>
      </c>
      <c r="E19" s="25">
        <f t="shared" si="0"/>
        <v>0</v>
      </c>
      <c r="F19" s="25">
        <f t="shared" si="1"/>
        <v>0</v>
      </c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</row>
    <row r="20" spans="1:20" s="9" customFormat="1" x14ac:dyDescent="0.25">
      <c r="A20" s="15"/>
      <c r="B20" s="37" t="s">
        <v>32</v>
      </c>
      <c r="C20" s="26" t="s">
        <v>6</v>
      </c>
      <c r="D20" s="27">
        <v>200</v>
      </c>
      <c r="E20" s="25">
        <f t="shared" si="0"/>
        <v>16.666666666666668</v>
      </c>
      <c r="F20" s="25">
        <f t="shared" si="1"/>
        <v>200</v>
      </c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</row>
    <row r="21" spans="1:20" s="9" customFormat="1" ht="22" thickBot="1" x14ac:dyDescent="0.3">
      <c r="A21" s="15"/>
      <c r="B21" s="37" t="s">
        <v>15</v>
      </c>
      <c r="C21" s="28" t="s">
        <v>6</v>
      </c>
      <c r="D21" s="29">
        <v>250</v>
      </c>
      <c r="E21" s="31">
        <f t="shared" si="0"/>
        <v>20.833333333333332</v>
      </c>
      <c r="F21" s="31">
        <f t="shared" si="1"/>
        <v>250</v>
      </c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</row>
    <row r="22" spans="1:20" s="9" customFormat="1" x14ac:dyDescent="0.25">
      <c r="A22" s="15"/>
      <c r="B22" s="32" t="s">
        <v>96</v>
      </c>
      <c r="C22" s="33"/>
      <c r="D22" s="34"/>
      <c r="E22" s="34">
        <f>SUM(E15:E21)</f>
        <v>522.5</v>
      </c>
      <c r="F22" s="34">
        <f>SUM(F15:F21)</f>
        <v>6270</v>
      </c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</row>
    <row r="23" spans="1:20" s="9" customFormat="1" x14ac:dyDescent="0.25">
      <c r="A23" s="15"/>
      <c r="B23" s="36" t="s">
        <v>33</v>
      </c>
      <c r="C23" s="19"/>
      <c r="D23" s="35"/>
      <c r="E23" s="35"/>
      <c r="F23" s="3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</row>
    <row r="24" spans="1:20" s="9" customFormat="1" x14ac:dyDescent="0.25">
      <c r="A24" s="15"/>
      <c r="B24" s="37" t="s">
        <v>87</v>
      </c>
      <c r="C24" s="26" t="s">
        <v>6</v>
      </c>
      <c r="D24" s="39">
        <v>400</v>
      </c>
      <c r="E24" s="25">
        <f t="shared" ref="E24:E29" si="2">IF(C24="yearly",D24/12,IF(C24="monthly",D24,IF(C24="weekly",D24*4.33,IF(C24="daily",D24*30))))</f>
        <v>33.333333333333336</v>
      </c>
      <c r="F24" s="25">
        <f t="shared" ref="F24:F29" si="3">IF(C24="yearly",D24,IF(C24="monthly",D24*12,IF(C24="weekly",D24*52,IF(C24="daily",D24*365))))</f>
        <v>400</v>
      </c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</row>
    <row r="25" spans="1:20" s="9" customFormat="1" x14ac:dyDescent="0.25">
      <c r="A25" s="15"/>
      <c r="B25" s="37" t="s">
        <v>88</v>
      </c>
      <c r="C25" s="26" t="s">
        <v>6</v>
      </c>
      <c r="D25" s="39">
        <v>200</v>
      </c>
      <c r="E25" s="25">
        <f t="shared" si="2"/>
        <v>16.666666666666668</v>
      </c>
      <c r="F25" s="25">
        <f t="shared" si="3"/>
        <v>200</v>
      </c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</row>
    <row r="26" spans="1:20" s="9" customFormat="1" x14ac:dyDescent="0.25">
      <c r="A26" s="15"/>
      <c r="B26" s="37" t="s">
        <v>107</v>
      </c>
      <c r="C26" s="26" t="s">
        <v>6</v>
      </c>
      <c r="D26" s="39">
        <v>0</v>
      </c>
      <c r="E26" s="25">
        <f>IF(C26="yearly",D26/12,IF(C26="monthly",D26,IF(C26="weekly",D26*4.33,IF(C26="daily",D26*30))))</f>
        <v>0</v>
      </c>
      <c r="F26" s="25">
        <f t="shared" si="3"/>
        <v>0</v>
      </c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</row>
    <row r="27" spans="1:20" s="9" customFormat="1" x14ac:dyDescent="0.25">
      <c r="A27" s="15"/>
      <c r="B27" s="37" t="s">
        <v>108</v>
      </c>
      <c r="C27" s="26" t="s">
        <v>6</v>
      </c>
      <c r="D27" s="39">
        <v>0</v>
      </c>
      <c r="E27" s="25">
        <f>IF(C27="yearly",D27/12,IF(C27="monthly",D27,IF(C27="weekly",D27*4.33,IF(C27="daily",D27*30))))</f>
        <v>0</v>
      </c>
      <c r="F27" s="25">
        <f t="shared" si="3"/>
        <v>0</v>
      </c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</row>
    <row r="28" spans="1:20" s="9" customFormat="1" x14ac:dyDescent="0.25">
      <c r="A28" s="15"/>
      <c r="B28" s="37" t="s">
        <v>34</v>
      </c>
      <c r="C28" s="26" t="s">
        <v>6</v>
      </c>
      <c r="D28" s="39">
        <v>500</v>
      </c>
      <c r="E28" s="25">
        <f t="shared" si="2"/>
        <v>41.666666666666664</v>
      </c>
      <c r="F28" s="25">
        <f t="shared" si="3"/>
        <v>500</v>
      </c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</row>
    <row r="29" spans="1:20" s="9" customFormat="1" ht="22" thickBot="1" x14ac:dyDescent="0.3">
      <c r="A29" s="15"/>
      <c r="B29" s="37" t="s">
        <v>35</v>
      </c>
      <c r="C29" s="28" t="s">
        <v>6</v>
      </c>
      <c r="D29" s="40">
        <v>0</v>
      </c>
      <c r="E29" s="31">
        <f t="shared" si="2"/>
        <v>0</v>
      </c>
      <c r="F29" s="31">
        <f t="shared" si="3"/>
        <v>0</v>
      </c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</row>
    <row r="30" spans="1:20" s="9" customFormat="1" x14ac:dyDescent="0.25">
      <c r="A30" s="15"/>
      <c r="B30" s="32" t="s">
        <v>96</v>
      </c>
      <c r="C30" s="33"/>
      <c r="D30" s="34"/>
      <c r="E30" s="34">
        <f>SUM(E24:E29)</f>
        <v>91.666666666666657</v>
      </c>
      <c r="F30" s="34">
        <f>SUM(F24:F29)</f>
        <v>1100</v>
      </c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</row>
    <row r="31" spans="1:20" s="9" customFormat="1" ht="22" thickBot="1" x14ac:dyDescent="0.3">
      <c r="A31" s="15"/>
      <c r="B31" s="36" t="s">
        <v>7</v>
      </c>
      <c r="C31" s="19"/>
      <c r="D31" s="35"/>
      <c r="E31" s="35"/>
      <c r="F31" s="3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</row>
    <row r="32" spans="1:20" s="9" customFormat="1" x14ac:dyDescent="0.25">
      <c r="A32" s="15"/>
      <c r="B32" s="37" t="s">
        <v>20</v>
      </c>
      <c r="C32" s="23" t="s">
        <v>5</v>
      </c>
      <c r="D32" s="38">
        <v>70</v>
      </c>
      <c r="E32" s="25">
        <f t="shared" ref="E32:E38" si="4">IF(C32="yearly",D32/12,IF(C32="monthly",D32,IF(C32="weekly",D32*4.33,IF(C32="daily",D32*30))))</f>
        <v>70</v>
      </c>
      <c r="F32" s="25">
        <f t="shared" ref="F32:F38" si="5">IF(C32="yearly",D32,IF(C32="monthly",D32*12,IF(C32="weekly",D32*52,IF(C32="daily",D32*365))))</f>
        <v>840</v>
      </c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</row>
    <row r="33" spans="1:20" s="9" customFormat="1" x14ac:dyDescent="0.25">
      <c r="A33" s="15"/>
      <c r="B33" s="37" t="s">
        <v>0</v>
      </c>
      <c r="C33" s="26" t="s">
        <v>5</v>
      </c>
      <c r="D33" s="39">
        <v>75</v>
      </c>
      <c r="E33" s="25">
        <f t="shared" si="4"/>
        <v>75</v>
      </c>
      <c r="F33" s="25">
        <f t="shared" si="5"/>
        <v>900</v>
      </c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</row>
    <row r="34" spans="1:20" s="9" customFormat="1" x14ac:dyDescent="0.25">
      <c r="A34" s="15"/>
      <c r="B34" s="37" t="s">
        <v>98</v>
      </c>
      <c r="C34" s="26" t="s">
        <v>5</v>
      </c>
      <c r="D34" s="39">
        <v>25</v>
      </c>
      <c r="E34" s="25">
        <f t="shared" si="4"/>
        <v>25</v>
      </c>
      <c r="F34" s="25">
        <f t="shared" si="5"/>
        <v>300</v>
      </c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</row>
    <row r="35" spans="1:20" s="9" customFormat="1" x14ac:dyDescent="0.25">
      <c r="A35" s="15"/>
      <c r="B35" s="37" t="s">
        <v>16</v>
      </c>
      <c r="C35" s="26" t="s">
        <v>5</v>
      </c>
      <c r="D35" s="39">
        <v>40</v>
      </c>
      <c r="E35" s="25">
        <f t="shared" si="4"/>
        <v>40</v>
      </c>
      <c r="F35" s="25">
        <f t="shared" si="5"/>
        <v>480</v>
      </c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</row>
    <row r="36" spans="1:20" s="9" customFormat="1" x14ac:dyDescent="0.25">
      <c r="A36" s="15"/>
      <c r="B36" s="37" t="s">
        <v>21</v>
      </c>
      <c r="C36" s="26" t="s">
        <v>5</v>
      </c>
      <c r="D36" s="39">
        <v>100</v>
      </c>
      <c r="E36" s="25">
        <f t="shared" si="4"/>
        <v>100</v>
      </c>
      <c r="F36" s="25">
        <f t="shared" si="5"/>
        <v>1200</v>
      </c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</row>
    <row r="37" spans="1:20" s="9" customFormat="1" x14ac:dyDescent="0.25">
      <c r="A37" s="15"/>
      <c r="B37" s="37" t="s">
        <v>29</v>
      </c>
      <c r="C37" s="26" t="s">
        <v>5</v>
      </c>
      <c r="D37" s="39">
        <v>25</v>
      </c>
      <c r="E37" s="25">
        <f t="shared" si="4"/>
        <v>25</v>
      </c>
      <c r="F37" s="25">
        <f t="shared" si="5"/>
        <v>300</v>
      </c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</row>
    <row r="38" spans="1:20" s="9" customFormat="1" ht="22" thickBot="1" x14ac:dyDescent="0.3">
      <c r="A38" s="15"/>
      <c r="B38" s="37" t="s">
        <v>30</v>
      </c>
      <c r="C38" s="28" t="s">
        <v>5</v>
      </c>
      <c r="D38" s="40">
        <v>75</v>
      </c>
      <c r="E38" s="31">
        <f t="shared" si="4"/>
        <v>75</v>
      </c>
      <c r="F38" s="31">
        <f t="shared" si="5"/>
        <v>900</v>
      </c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</row>
    <row r="39" spans="1:20" s="9" customFormat="1" x14ac:dyDescent="0.25">
      <c r="A39" s="15"/>
      <c r="B39" s="32" t="s">
        <v>96</v>
      </c>
      <c r="C39" s="33"/>
      <c r="D39" s="34"/>
      <c r="E39" s="34">
        <f>SUM(E32:E38)</f>
        <v>410</v>
      </c>
      <c r="F39" s="34">
        <f>SUM(F32:F38)</f>
        <v>4920</v>
      </c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</row>
    <row r="40" spans="1:20" s="9" customFormat="1" ht="22" thickBot="1" x14ac:dyDescent="0.3">
      <c r="A40" s="15"/>
      <c r="B40" s="36" t="s">
        <v>42</v>
      </c>
      <c r="C40" s="19"/>
      <c r="D40" s="35"/>
      <c r="E40" s="35"/>
      <c r="F40" s="3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</row>
    <row r="41" spans="1:20" s="9" customFormat="1" x14ac:dyDescent="0.25">
      <c r="A41" s="15"/>
      <c r="B41" s="37" t="s">
        <v>31</v>
      </c>
      <c r="C41" s="23" t="s">
        <v>6</v>
      </c>
      <c r="D41" s="38">
        <v>200</v>
      </c>
      <c r="E41" s="25">
        <f t="shared" ref="E41:E45" si="6">IF(C41="yearly",D41/12,IF(C41="monthly",D41,IF(C41="weekly",D41*4.33,IF(C41="daily",D41*30))))</f>
        <v>16.666666666666668</v>
      </c>
      <c r="F41" s="25">
        <f t="shared" ref="F41:F45" si="7">IF(C41="yearly",D41,IF(C41="monthly",D41*12,IF(C41="weekly",D41*52,IF(C41="daily",D41*365))))</f>
        <v>200</v>
      </c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</row>
    <row r="42" spans="1:20" s="9" customFormat="1" x14ac:dyDescent="0.25">
      <c r="A42" s="15"/>
      <c r="B42" s="37" t="s">
        <v>43</v>
      </c>
      <c r="C42" s="26" t="s">
        <v>6</v>
      </c>
      <c r="D42" s="39">
        <v>100</v>
      </c>
      <c r="E42" s="25">
        <f t="shared" si="6"/>
        <v>8.3333333333333339</v>
      </c>
      <c r="F42" s="25">
        <f t="shared" si="7"/>
        <v>100</v>
      </c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</row>
    <row r="43" spans="1:20" s="9" customFormat="1" x14ac:dyDescent="0.25">
      <c r="A43" s="15"/>
      <c r="B43" s="37" t="s">
        <v>44</v>
      </c>
      <c r="C43" s="26" t="s">
        <v>6</v>
      </c>
      <c r="D43" s="39">
        <v>200</v>
      </c>
      <c r="E43" s="25">
        <f t="shared" si="6"/>
        <v>16.666666666666668</v>
      </c>
      <c r="F43" s="25">
        <f t="shared" si="7"/>
        <v>200</v>
      </c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</row>
    <row r="44" spans="1:20" s="9" customFormat="1" x14ac:dyDescent="0.25">
      <c r="A44" s="15"/>
      <c r="B44" s="37" t="s">
        <v>46</v>
      </c>
      <c r="C44" s="26" t="s">
        <v>6</v>
      </c>
      <c r="D44" s="39">
        <v>0</v>
      </c>
      <c r="E44" s="25">
        <f t="shared" si="6"/>
        <v>0</v>
      </c>
      <c r="F44" s="25">
        <f t="shared" si="7"/>
        <v>0</v>
      </c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</row>
    <row r="45" spans="1:20" s="9" customFormat="1" ht="22" thickBot="1" x14ac:dyDescent="0.3">
      <c r="A45" s="15"/>
      <c r="B45" s="37" t="s">
        <v>47</v>
      </c>
      <c r="C45" s="28" t="s">
        <v>6</v>
      </c>
      <c r="D45" s="40">
        <v>0</v>
      </c>
      <c r="E45" s="31">
        <f t="shared" si="6"/>
        <v>0</v>
      </c>
      <c r="F45" s="31">
        <f t="shared" si="7"/>
        <v>0</v>
      </c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</row>
    <row r="46" spans="1:20" s="9" customFormat="1" x14ac:dyDescent="0.25">
      <c r="A46" s="15"/>
      <c r="B46" s="32" t="s">
        <v>96</v>
      </c>
      <c r="C46" s="33"/>
      <c r="D46" s="34"/>
      <c r="E46" s="34">
        <f>SUM(E41:E45)</f>
        <v>41.666666666666671</v>
      </c>
      <c r="F46" s="34">
        <f>SUM(F41:F45)</f>
        <v>500</v>
      </c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</row>
    <row r="47" spans="1:20" s="9" customFormat="1" ht="22" thickBot="1" x14ac:dyDescent="0.3">
      <c r="A47" s="15"/>
      <c r="B47" s="36" t="s">
        <v>12</v>
      </c>
      <c r="C47" s="19"/>
      <c r="D47" s="35"/>
      <c r="E47" s="35"/>
      <c r="F47" s="3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</row>
    <row r="48" spans="1:20" s="9" customFormat="1" x14ac:dyDescent="0.25">
      <c r="A48" s="15"/>
      <c r="B48" s="37" t="s">
        <v>45</v>
      </c>
      <c r="C48" s="23" t="s">
        <v>5</v>
      </c>
      <c r="D48" s="38">
        <v>25</v>
      </c>
      <c r="E48" s="25">
        <f>IF(C48="yearly",D48/12,IF(C48="monthly",D48,IF(C48="weekly",D48*4.33,IF(C48="daily",D48*30))))</f>
        <v>25</v>
      </c>
      <c r="F48" s="25">
        <f>IF(C48="yearly",D48,IF(C48="monthly",D48*12,IF(C48="weekly",D48*52,IF(C48="daily",D48*365))))</f>
        <v>300</v>
      </c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</row>
    <row r="49" spans="1:20" s="9" customFormat="1" x14ac:dyDescent="0.25">
      <c r="A49" s="15"/>
      <c r="B49" s="37" t="s">
        <v>99</v>
      </c>
      <c r="C49" s="26" t="s">
        <v>5</v>
      </c>
      <c r="D49" s="39">
        <v>200</v>
      </c>
      <c r="E49" s="25">
        <f>IF(C49="yearly",D49/12,IF(C49="monthly",D49,IF(C49="weekly",D49*4.33,IF(C49="daily",D49*30))))</f>
        <v>200</v>
      </c>
      <c r="F49" s="25">
        <f>IF(C49="yearly",D49,IF(C49="monthly",D49*12,IF(C49="weekly",D49*52,IF(C49="daily",D49*365))))</f>
        <v>2400</v>
      </c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</row>
    <row r="50" spans="1:20" s="9" customFormat="1" ht="22" thickBot="1" x14ac:dyDescent="0.3">
      <c r="A50" s="15"/>
      <c r="B50" s="37" t="s">
        <v>52</v>
      </c>
      <c r="C50" s="28" t="s">
        <v>5</v>
      </c>
      <c r="D50" s="40">
        <v>250</v>
      </c>
      <c r="E50" s="31">
        <f>IF(C50="yearly",D50/12,IF(C50="monthly",D50,IF(C50="weekly",D50*4.33,IF(C50="daily",D50*30))))</f>
        <v>250</v>
      </c>
      <c r="F50" s="31">
        <f>IF(C50="yearly",D50,IF(C50="monthly",D50*12,IF(C50="weekly",D50*52,IF(C50="daily",D50*365))))</f>
        <v>3000</v>
      </c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</row>
    <row r="51" spans="1:20" s="9" customFormat="1" x14ac:dyDescent="0.25">
      <c r="A51" s="15"/>
      <c r="B51" s="32" t="s">
        <v>96</v>
      </c>
      <c r="C51" s="33"/>
      <c r="D51" s="34"/>
      <c r="E51" s="34">
        <f>SUM(E48:E50)</f>
        <v>475</v>
      </c>
      <c r="F51" s="34">
        <f>SUM(F48:F50)</f>
        <v>5700</v>
      </c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</row>
    <row r="52" spans="1:20" s="9" customFormat="1" ht="22" thickBot="1" x14ac:dyDescent="0.3">
      <c r="A52" s="15"/>
      <c r="B52" s="36" t="s">
        <v>53</v>
      </c>
      <c r="C52" s="19"/>
      <c r="D52" s="35"/>
      <c r="E52" s="35"/>
      <c r="F52" s="3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</row>
    <row r="53" spans="1:20" s="9" customFormat="1" x14ac:dyDescent="0.25">
      <c r="A53" s="15"/>
      <c r="B53" s="37" t="s">
        <v>26</v>
      </c>
      <c r="C53" s="23" t="s">
        <v>5</v>
      </c>
      <c r="D53" s="38">
        <v>300</v>
      </c>
      <c r="E53" s="25">
        <f>IF(C53="yearly",D53/12,IF(C53="monthly",D53,IF(C53="weekly",D53*4.33,IF(C53="daily",D53*30))))</f>
        <v>300</v>
      </c>
      <c r="F53" s="25">
        <f>IF(C53="yearly",D53,IF(C53="monthly",D53*12,IF(C53="weekly",D53*52,IF(C53="daily",D53*365))))</f>
        <v>3600</v>
      </c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</row>
    <row r="54" spans="1:20" s="9" customFormat="1" ht="22" thickBot="1" x14ac:dyDescent="0.3">
      <c r="A54" s="15"/>
      <c r="B54" s="37" t="s">
        <v>54</v>
      </c>
      <c r="C54" s="28" t="s">
        <v>5</v>
      </c>
      <c r="D54" s="40">
        <v>50</v>
      </c>
      <c r="E54" s="31">
        <f>IF(C54="yearly",D54/12,IF(C54="monthly",D54,IF(C54="weekly",D54*4.33,IF(C54="daily",D54*30))))</f>
        <v>50</v>
      </c>
      <c r="F54" s="31">
        <f>IF(C54="yearly",D54,IF(C54="monthly",D54*12,IF(C54="weekly",D54*52,IF(C54="daily",D54*365))))</f>
        <v>600</v>
      </c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</row>
    <row r="55" spans="1:20" s="9" customFormat="1" x14ac:dyDescent="0.25">
      <c r="A55" s="15"/>
      <c r="B55" s="32" t="s">
        <v>96</v>
      </c>
      <c r="C55" s="33"/>
      <c r="D55" s="34"/>
      <c r="E55" s="34">
        <f>SUM(E53:E54)</f>
        <v>350</v>
      </c>
      <c r="F55" s="34">
        <f>SUM(F53:F54)</f>
        <v>4200</v>
      </c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</row>
    <row r="56" spans="1:20" s="9" customFormat="1" x14ac:dyDescent="0.25">
      <c r="A56" s="15"/>
      <c r="B56" s="36" t="s">
        <v>22</v>
      </c>
      <c r="C56" s="19"/>
      <c r="D56" s="35"/>
      <c r="E56" s="35"/>
      <c r="F56" s="3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</row>
    <row r="57" spans="1:20" s="9" customFormat="1" x14ac:dyDescent="0.25">
      <c r="A57" s="15"/>
      <c r="B57" s="37" t="s">
        <v>23</v>
      </c>
      <c r="C57" s="26" t="s">
        <v>6</v>
      </c>
      <c r="D57" s="39">
        <v>100</v>
      </c>
      <c r="E57" s="25">
        <f>IF(C57="yearly",D57/12,IF(C57="monthly",D57,IF(C57="weekly",D57*4.33,IF(C57="daily",D57*30))))</f>
        <v>8.3333333333333339</v>
      </c>
      <c r="F57" s="25">
        <f>IF(C57="yearly",D57,IF(C57="monthly",D57*12,IF(C57="weekly",D57*52,IF(C57="daily",D57*365))))</f>
        <v>100</v>
      </c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</row>
    <row r="58" spans="1:20" s="9" customFormat="1" x14ac:dyDescent="0.25">
      <c r="A58" s="15"/>
      <c r="B58" s="37" t="s">
        <v>24</v>
      </c>
      <c r="C58" s="26" t="s">
        <v>5</v>
      </c>
      <c r="D58" s="39">
        <v>100</v>
      </c>
      <c r="E58" s="25">
        <f>IF(C58="yearly",D58/12,IF(C58="monthly",D58,IF(C58="weekly",D58*4.33,IF(C58="daily",D58*30))))</f>
        <v>100</v>
      </c>
      <c r="F58" s="25">
        <f>IF(C58="yearly",D58,IF(C58="monthly",D58*12,IF(C58="weekly",D58*52,IF(C58="daily",D58*365))))</f>
        <v>1200</v>
      </c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</row>
    <row r="59" spans="1:20" s="9" customFormat="1" x14ac:dyDescent="0.25">
      <c r="A59" s="15"/>
      <c r="B59" s="37" t="s">
        <v>109</v>
      </c>
      <c r="C59" s="26" t="s">
        <v>5</v>
      </c>
      <c r="D59" s="39">
        <v>100</v>
      </c>
      <c r="E59" s="25">
        <f>IF(C59="yearly",D59/12,IF(C59="monthly",D59,IF(C59="weekly",D59*4.33,IF(C59="daily",D59*30))))</f>
        <v>100</v>
      </c>
      <c r="F59" s="25">
        <f>IF(C59="yearly",D59,IF(C59="monthly",D59*12,IF(C59="weekly",D59*52,IF(C59="daily",D59*365))))</f>
        <v>1200</v>
      </c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</row>
    <row r="60" spans="1:20" s="9" customFormat="1" x14ac:dyDescent="0.25">
      <c r="A60" s="15"/>
      <c r="B60" s="37" t="s">
        <v>25</v>
      </c>
      <c r="C60" s="26" t="s">
        <v>5</v>
      </c>
      <c r="D60" s="39">
        <v>21</v>
      </c>
      <c r="E60" s="25">
        <f>IF(C60="yearly",D60/12,IF(C60="monthly",D60,IF(C60="weekly",D60*4.33,IF(C60="daily",D60*30))))</f>
        <v>21</v>
      </c>
      <c r="F60" s="25">
        <f>IF(C60="yearly",D60,IF(C60="monthly",D60*12,IF(C60="weekly",D60*52,IF(C60="daily",D60*365))))</f>
        <v>252</v>
      </c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</row>
    <row r="61" spans="1:20" s="9" customFormat="1" ht="22" thickBot="1" x14ac:dyDescent="0.3">
      <c r="A61" s="15"/>
      <c r="B61" s="37" t="s">
        <v>51</v>
      </c>
      <c r="C61" s="28" t="s">
        <v>5</v>
      </c>
      <c r="D61" s="40">
        <v>25</v>
      </c>
      <c r="E61" s="31">
        <f>IF(C61="yearly",D61/12,IF(C61="monthly",D61,IF(C61="weekly",D61*4.33,IF(C61="daily",D61*30))))</f>
        <v>25</v>
      </c>
      <c r="F61" s="31">
        <f>IF(C61="yearly",D61,IF(C61="monthly",D61*12,IF(C61="weekly",D61*52,IF(C61="daily",D61*365))))</f>
        <v>300</v>
      </c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</row>
    <row r="62" spans="1:20" s="9" customFormat="1" x14ac:dyDescent="0.25">
      <c r="A62" s="15"/>
      <c r="B62" s="32" t="s">
        <v>96</v>
      </c>
      <c r="C62" s="33"/>
      <c r="D62" s="34"/>
      <c r="E62" s="34">
        <f>SUM(E57:E61)</f>
        <v>254.33333333333331</v>
      </c>
      <c r="F62" s="34">
        <f>SUM(F57:F61)</f>
        <v>3052</v>
      </c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</row>
    <row r="63" spans="1:20" s="9" customFormat="1" ht="22" thickBot="1" x14ac:dyDescent="0.3">
      <c r="A63" s="15"/>
      <c r="B63" s="36" t="s">
        <v>27</v>
      </c>
      <c r="C63" s="19"/>
      <c r="D63" s="35"/>
      <c r="E63" s="35"/>
      <c r="F63" s="3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</row>
    <row r="64" spans="1:20" s="9" customFormat="1" x14ac:dyDescent="0.25">
      <c r="A64" s="15"/>
      <c r="B64" s="37" t="s">
        <v>28</v>
      </c>
      <c r="C64" s="23" t="s">
        <v>6</v>
      </c>
      <c r="D64" s="38">
        <v>300</v>
      </c>
      <c r="E64" s="25">
        <f>IF(C64="yearly",D64/12,IF(C64="monthly",D64,IF(C64="weekly",D64*4.33,IF(C64="daily",D64*30))))</f>
        <v>25</v>
      </c>
      <c r="F64" s="25">
        <f>IF(C64="yearly",D64,IF(C64="monthly",D64*12,IF(C64="weekly",D64*52,IF(C64="daily",D64*365))))</f>
        <v>300</v>
      </c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</row>
    <row r="65" spans="1:20" s="9" customFormat="1" x14ac:dyDescent="0.25">
      <c r="A65" s="15"/>
      <c r="B65" s="37" t="s">
        <v>13</v>
      </c>
      <c r="C65" s="26" t="s">
        <v>5</v>
      </c>
      <c r="D65" s="39">
        <v>50</v>
      </c>
      <c r="E65" s="25">
        <f>IF(C65="yearly",D65/12,IF(C65="monthly",D65,IF(C65="weekly",D65*4.33,IF(C65="daily",D65*30))))</f>
        <v>50</v>
      </c>
      <c r="F65" s="25">
        <f>IF(C65="yearly",D65,IF(C65="monthly",D65*12,IF(C65="weekly",D65*52,IF(C65="daily",D65*365))))</f>
        <v>600</v>
      </c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</row>
    <row r="66" spans="1:20" s="9" customFormat="1" ht="22" thickBot="1" x14ac:dyDescent="0.3">
      <c r="A66" s="15"/>
      <c r="B66" s="37" t="s">
        <v>100</v>
      </c>
      <c r="C66" s="28" t="s">
        <v>6</v>
      </c>
      <c r="D66" s="40">
        <v>300</v>
      </c>
      <c r="E66" s="31">
        <f>IF(C66="yearly",D66/12,IF(C66="monthly",D66,IF(C66="weekly",D66*4.33,IF(C66="daily",D66*30))))</f>
        <v>25</v>
      </c>
      <c r="F66" s="31">
        <f>IF(C66="yearly",D66,IF(C66="monthly",D66*12,IF(C66="weekly",D66*52,IF(C66="daily",D66*365))))</f>
        <v>300</v>
      </c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</row>
    <row r="67" spans="1:20" s="9" customFormat="1" x14ac:dyDescent="0.25">
      <c r="A67" s="15"/>
      <c r="B67" s="32" t="s">
        <v>96</v>
      </c>
      <c r="C67" s="33"/>
      <c r="D67" s="34"/>
      <c r="E67" s="34">
        <f>SUM(E64:E66)</f>
        <v>100</v>
      </c>
      <c r="F67" s="34">
        <f>SUM(F64:F66)</f>
        <v>1200</v>
      </c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</row>
    <row r="68" spans="1:20" s="9" customFormat="1" ht="22" thickBot="1" x14ac:dyDescent="0.3">
      <c r="A68" s="15"/>
      <c r="B68" s="36" t="s">
        <v>9</v>
      </c>
      <c r="C68" s="19"/>
      <c r="D68" s="35"/>
      <c r="E68" s="35"/>
      <c r="F68" s="3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</row>
    <row r="69" spans="1:20" s="9" customFormat="1" x14ac:dyDescent="0.25">
      <c r="A69" s="15"/>
      <c r="B69" s="37" t="s">
        <v>18</v>
      </c>
      <c r="C69" s="23" t="s">
        <v>6</v>
      </c>
      <c r="D69" s="38">
        <v>1000</v>
      </c>
      <c r="E69" s="25">
        <f t="shared" ref="E69:E75" si="8">IF(C69="yearly",D69/12,IF(C69="monthly",D69,IF(C69="weekly",D69*4.33,IF(C69="daily",D69*30))))</f>
        <v>83.333333333333329</v>
      </c>
      <c r="F69" s="25">
        <f t="shared" ref="F69:F75" si="9">IF(C69="yearly",D69,IF(C69="monthly",D69*12,IF(C69="weekly",D69*52,IF(C69="daily",D69*365))))</f>
        <v>1000</v>
      </c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</row>
    <row r="70" spans="1:20" s="9" customFormat="1" x14ac:dyDescent="0.25">
      <c r="A70" s="15"/>
      <c r="B70" s="37" t="s">
        <v>36</v>
      </c>
      <c r="C70" s="26" t="s">
        <v>6</v>
      </c>
      <c r="D70" s="39">
        <v>0</v>
      </c>
      <c r="E70" s="25">
        <f t="shared" si="8"/>
        <v>0</v>
      </c>
      <c r="F70" s="25">
        <f t="shared" si="9"/>
        <v>0</v>
      </c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</row>
    <row r="71" spans="1:20" s="9" customFormat="1" x14ac:dyDescent="0.25">
      <c r="A71" s="15"/>
      <c r="B71" s="37" t="s">
        <v>37</v>
      </c>
      <c r="C71" s="26" t="s">
        <v>5</v>
      </c>
      <c r="D71" s="39">
        <v>300</v>
      </c>
      <c r="E71" s="25">
        <f t="shared" si="8"/>
        <v>300</v>
      </c>
      <c r="F71" s="25">
        <f t="shared" si="9"/>
        <v>3600</v>
      </c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</row>
    <row r="72" spans="1:20" s="9" customFormat="1" x14ac:dyDescent="0.25">
      <c r="A72" s="15"/>
      <c r="B72" s="37" t="s">
        <v>38</v>
      </c>
      <c r="C72" s="26" t="s">
        <v>5</v>
      </c>
      <c r="D72" s="39">
        <v>100</v>
      </c>
      <c r="E72" s="25">
        <f t="shared" si="8"/>
        <v>100</v>
      </c>
      <c r="F72" s="25">
        <f t="shared" si="9"/>
        <v>1200</v>
      </c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</row>
    <row r="73" spans="1:20" s="9" customFormat="1" x14ac:dyDescent="0.25">
      <c r="A73" s="15"/>
      <c r="B73" s="37" t="s">
        <v>39</v>
      </c>
      <c r="C73" s="26" t="s">
        <v>6</v>
      </c>
      <c r="D73" s="39">
        <v>300</v>
      </c>
      <c r="E73" s="25">
        <f t="shared" si="8"/>
        <v>25</v>
      </c>
      <c r="F73" s="25">
        <f t="shared" si="9"/>
        <v>300</v>
      </c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</row>
    <row r="74" spans="1:20" s="9" customFormat="1" x14ac:dyDescent="0.25">
      <c r="A74" s="15"/>
      <c r="B74" s="37" t="s">
        <v>40</v>
      </c>
      <c r="C74" s="26" t="s">
        <v>6</v>
      </c>
      <c r="D74" s="39">
        <v>0</v>
      </c>
      <c r="E74" s="25">
        <f t="shared" si="8"/>
        <v>0</v>
      </c>
      <c r="F74" s="25">
        <f t="shared" si="9"/>
        <v>0</v>
      </c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</row>
    <row r="75" spans="1:20" s="9" customFormat="1" ht="22" thickBot="1" x14ac:dyDescent="0.3">
      <c r="A75" s="15"/>
      <c r="B75" s="37" t="s">
        <v>41</v>
      </c>
      <c r="C75" s="28" t="s">
        <v>6</v>
      </c>
      <c r="D75" s="40">
        <v>0</v>
      </c>
      <c r="E75" s="31">
        <f t="shared" si="8"/>
        <v>0</v>
      </c>
      <c r="F75" s="31">
        <f t="shared" si="9"/>
        <v>0</v>
      </c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</row>
    <row r="76" spans="1:20" s="9" customFormat="1" x14ac:dyDescent="0.25">
      <c r="A76" s="15"/>
      <c r="B76" s="32" t="s">
        <v>96</v>
      </c>
      <c r="C76" s="33"/>
      <c r="D76" s="34"/>
      <c r="E76" s="34">
        <f>SUM(E69:E75)</f>
        <v>508.33333333333331</v>
      </c>
      <c r="F76" s="34">
        <f>SUM(F69:F75)</f>
        <v>6100</v>
      </c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</row>
    <row r="77" spans="1:20" s="9" customFormat="1" ht="22" thickBot="1" x14ac:dyDescent="0.3">
      <c r="A77" s="15"/>
      <c r="B77" s="36" t="s">
        <v>14</v>
      </c>
      <c r="C77" s="19"/>
      <c r="D77" s="35"/>
      <c r="E77" s="35"/>
      <c r="F77" s="3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</row>
    <row r="78" spans="1:20" s="9" customFormat="1" x14ac:dyDescent="0.25">
      <c r="A78" s="15"/>
      <c r="B78" s="37" t="s">
        <v>17</v>
      </c>
      <c r="C78" s="23" t="s">
        <v>6</v>
      </c>
      <c r="D78" s="38">
        <v>4500</v>
      </c>
      <c r="E78" s="25">
        <f>IF(C78="yearly",D78/12,IF(C78="monthly",D78,IF(C78="weekly",D78*4.33,IF(C78="daily",D78*30))))</f>
        <v>375</v>
      </c>
      <c r="F78" s="25">
        <f>IF(C78="yearly",D78,IF(C78="monthly",D78*12,IF(C78="weekly",D78*52,IF(C78="daily",D78*365))))</f>
        <v>4500</v>
      </c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</row>
    <row r="79" spans="1:20" s="9" customFormat="1" x14ac:dyDescent="0.25">
      <c r="A79" s="15"/>
      <c r="B79" s="32" t="s">
        <v>96</v>
      </c>
      <c r="C79" s="33"/>
      <c r="D79" s="34"/>
      <c r="E79" s="34">
        <f>SUM(E78:E78)</f>
        <v>375</v>
      </c>
      <c r="F79" s="34">
        <f>SUM(F78:F78)</f>
        <v>4500</v>
      </c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</row>
    <row r="80" spans="1:20" s="9" customFormat="1" ht="22" thickBot="1" x14ac:dyDescent="0.3">
      <c r="A80" s="15"/>
      <c r="B80" s="36" t="s">
        <v>48</v>
      </c>
      <c r="C80" s="19"/>
      <c r="D80" s="35"/>
      <c r="E80" s="35"/>
      <c r="F80" s="3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</row>
    <row r="81" spans="1:20" s="9" customFormat="1" x14ac:dyDescent="0.25">
      <c r="A81" s="15"/>
      <c r="B81" s="22" t="s">
        <v>49</v>
      </c>
      <c r="C81" s="23" t="s">
        <v>6</v>
      </c>
      <c r="D81" s="38">
        <v>8000</v>
      </c>
      <c r="E81" s="25">
        <f>IF(C81="yearly",D81/12,IF(C81="monthly",D81,IF(C81="weekly",D81*4.33,IF(C81="daily",D81*30))))</f>
        <v>666.66666666666663</v>
      </c>
      <c r="F81" s="25">
        <f>IF(C81="yearly",D81,IF(C81="monthly",D81*12,IF(C81="weekly",D81*52,IF(C81="daily",D81*365))))</f>
        <v>8000</v>
      </c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</row>
    <row r="82" spans="1:20" s="9" customFormat="1" x14ac:dyDescent="0.25">
      <c r="A82" s="15"/>
      <c r="B82" s="22" t="s">
        <v>101</v>
      </c>
      <c r="C82" s="26" t="s">
        <v>6</v>
      </c>
      <c r="D82" s="39">
        <v>0</v>
      </c>
      <c r="E82" s="25">
        <f>IF(C82="yearly",D82/12,IF(C82="monthly",D82,IF(C82="weekly",D82*4.33,IF(C82="daily",D82*30))))</f>
        <v>0</v>
      </c>
      <c r="F82" s="25">
        <f>IF(C82="yearly",D82,IF(C82="monthly",D82*12,IF(C82="weekly",D82*52,IF(C82="daily",D82*365))))</f>
        <v>0</v>
      </c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</row>
    <row r="83" spans="1:20" s="9" customFormat="1" x14ac:dyDescent="0.25">
      <c r="A83" s="15"/>
      <c r="B83" s="32" t="s">
        <v>96</v>
      </c>
      <c r="C83" s="33"/>
      <c r="D83" s="34"/>
      <c r="E83" s="34">
        <f>SUM(E81:E82)</f>
        <v>666.66666666666663</v>
      </c>
      <c r="F83" s="34">
        <f>SUM(F81:F82)</f>
        <v>8000</v>
      </c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</row>
    <row r="84" spans="1:20" s="9" customFormat="1" ht="22" thickBot="1" x14ac:dyDescent="0.3">
      <c r="A84" s="15"/>
      <c r="B84" s="36" t="s">
        <v>50</v>
      </c>
      <c r="C84" s="19"/>
      <c r="D84" s="35"/>
      <c r="E84" s="35"/>
      <c r="F84" s="3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</row>
    <row r="85" spans="1:20" s="9" customFormat="1" x14ac:dyDescent="0.25">
      <c r="A85" s="15"/>
      <c r="B85" s="22" t="s">
        <v>104</v>
      </c>
      <c r="C85" s="23" t="s">
        <v>6</v>
      </c>
      <c r="D85" s="38">
        <v>0</v>
      </c>
      <c r="E85" s="25">
        <f>IF(C85="yearly",D85/12,IF(C85="monthly",D85,IF(C85="weekly",D85*4.33,IF(C85="daily",D85*30))))</f>
        <v>0</v>
      </c>
      <c r="F85" s="25">
        <f>IF(C85="yearly",D85,IF(C85="monthly",D85*12,IF(C85="weekly",D85*52,IF(C85="daily",D85*365))))</f>
        <v>0</v>
      </c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</row>
    <row r="86" spans="1:20" s="9" customFormat="1" ht="22" thickBot="1" x14ac:dyDescent="0.3">
      <c r="A86" s="15"/>
      <c r="B86" s="22" t="s">
        <v>105</v>
      </c>
      <c r="C86" s="28" t="s">
        <v>6</v>
      </c>
      <c r="D86" s="40">
        <v>0</v>
      </c>
      <c r="E86" s="31">
        <f>IF(C86="yearly",D86/12,IF(C86="monthly",D86,IF(C86="weekly",D86*4.33,IF(C86="daily",D86*30))))</f>
        <v>0</v>
      </c>
      <c r="F86" s="31">
        <f>IF(C86="yearly",D86,IF(C86="monthly",D86*12,IF(C86="weekly",D86*52,IF(C86="daily",D86*365))))</f>
        <v>0</v>
      </c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</row>
    <row r="87" spans="1:20" s="9" customFormat="1" x14ac:dyDescent="0.25">
      <c r="A87" s="15"/>
      <c r="B87" s="32" t="s">
        <v>96</v>
      </c>
      <c r="C87" s="33"/>
      <c r="D87" s="34"/>
      <c r="E87" s="34">
        <f>SUM(E85:E86)</f>
        <v>0</v>
      </c>
      <c r="F87" s="34">
        <f>SUM(F85:F86)</f>
        <v>0</v>
      </c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</row>
    <row r="88" spans="1:20" s="9" customFormat="1" ht="22" thickBot="1" x14ac:dyDescent="0.3">
      <c r="A88" s="15"/>
      <c r="B88" s="36" t="s">
        <v>11</v>
      </c>
      <c r="C88" s="19"/>
      <c r="D88" s="19"/>
      <c r="E88" s="19"/>
      <c r="F88" s="19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</row>
    <row r="89" spans="1:20" s="9" customFormat="1" x14ac:dyDescent="0.25">
      <c r="A89" s="15"/>
      <c r="B89" s="22" t="s">
        <v>103</v>
      </c>
      <c r="C89" s="23" t="s">
        <v>5</v>
      </c>
      <c r="D89" s="38">
        <v>150</v>
      </c>
      <c r="E89" s="25">
        <f>IF(C89="yearly",D89/12,IF(C89="monthly",D89,IF(C89="weekly",D89*4.33,IF(C89="daily",D89*30))))</f>
        <v>150</v>
      </c>
      <c r="F89" s="25">
        <f>IF(C89="yearly",D89,IF(C89="monthly",D89*12,IF(C89="weekly",D89*52,IF(C89="daily",D89*365))))</f>
        <v>1800</v>
      </c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</row>
    <row r="90" spans="1:20" s="9" customFormat="1" ht="22" thickBot="1" x14ac:dyDescent="0.3">
      <c r="A90" s="15"/>
      <c r="B90" s="22" t="s">
        <v>102</v>
      </c>
      <c r="C90" s="28" t="s">
        <v>5</v>
      </c>
      <c r="D90" s="40">
        <v>900</v>
      </c>
      <c r="E90" s="31">
        <f>IF(C90="yearly",D90/12,IF(C90="monthly",D90,IF(C90="weekly",D90*4.33,IF(C90="daily",D90*30))))</f>
        <v>900</v>
      </c>
      <c r="F90" s="31">
        <f>IF(C90="yearly",D90,IF(C90="monthly",D90*12,IF(C90="weekly",D90*52,IF(C90="daily",D90*365))))</f>
        <v>10800</v>
      </c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</row>
    <row r="91" spans="1:20" s="9" customFormat="1" x14ac:dyDescent="0.25">
      <c r="A91" s="15"/>
      <c r="B91" s="32" t="s">
        <v>96</v>
      </c>
      <c r="C91" s="41"/>
      <c r="D91" s="34"/>
      <c r="E91" s="34">
        <f>SUM(E89+E90)</f>
        <v>1050</v>
      </c>
      <c r="F91" s="34">
        <f>SUM(F89+F90)</f>
        <v>12600</v>
      </c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</row>
    <row r="92" spans="1:20" s="9" customFormat="1" x14ac:dyDescent="0.25">
      <c r="A92" s="15"/>
      <c r="B92" s="54" t="s">
        <v>72</v>
      </c>
      <c r="C92" s="54"/>
      <c r="D92" s="47"/>
      <c r="E92" s="47">
        <f>(E91+E87+E83+E79+E76+E67+E62+E55+E51+E46+E39+E30+E22+E13)</f>
        <v>5828.5</v>
      </c>
      <c r="F92" s="47">
        <f>SUM(F13)</f>
        <v>11800</v>
      </c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</row>
    <row r="93" spans="1:20" s="9" customFormat="1" x14ac:dyDescent="0.25">
      <c r="A93" s="15"/>
      <c r="B93" s="51" t="s">
        <v>96</v>
      </c>
      <c r="C93" s="52" t="s">
        <v>110</v>
      </c>
      <c r="D93" s="46"/>
      <c r="E93" s="53">
        <f>SUM(E13,E22,E30,E39,E46,E51,E55,E62,E67,E76,E79,E83,E87,E91)</f>
        <v>5828.5000000000009</v>
      </c>
      <c r="F93" s="53">
        <f>SUM(F13,F22,F30,F39,F46,F51,F55,F62,F67,F76,F79,F83,F87,F91)</f>
        <v>69942</v>
      </c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</row>
    <row r="94" spans="1:20" s="9" customFormat="1" x14ac:dyDescent="0.25">
      <c r="A94" s="15"/>
      <c r="B94" s="15"/>
      <c r="C94" s="15"/>
      <c r="D94" s="17"/>
      <c r="E94" s="17"/>
      <c r="F94" s="17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</row>
    <row r="95" spans="1:20" s="9" customFormat="1" x14ac:dyDescent="0.25">
      <c r="A95" s="15"/>
      <c r="B95" s="15"/>
      <c r="C95" s="15"/>
      <c r="D95" s="17"/>
      <c r="E95" s="17"/>
      <c r="F95" s="17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</row>
    <row r="96" spans="1:20" s="9" customFormat="1" x14ac:dyDescent="0.25">
      <c r="A96" s="15"/>
      <c r="B96" s="15"/>
      <c r="C96" s="15"/>
      <c r="D96" s="17"/>
      <c r="E96" s="17"/>
      <c r="F96" s="17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</row>
    <row r="97" spans="1:20" s="9" customFormat="1" x14ac:dyDescent="0.25">
      <c r="A97" s="15"/>
      <c r="B97" s="15"/>
      <c r="C97" s="15"/>
      <c r="D97" s="17"/>
      <c r="E97" s="17"/>
      <c r="F97" s="17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</row>
    <row r="98" spans="1:20" s="9" customFormat="1" x14ac:dyDescent="0.25">
      <c r="A98" s="15"/>
      <c r="B98" s="15"/>
      <c r="C98" s="15"/>
      <c r="D98" s="17"/>
      <c r="E98" s="17"/>
      <c r="F98" s="17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</row>
    <row r="99" spans="1:20" hidden="1" x14ac:dyDescent="0.25"/>
    <row r="100" spans="1:20" hidden="1" x14ac:dyDescent="0.25"/>
    <row r="101" spans="1:20" hidden="1" x14ac:dyDescent="0.25"/>
    <row r="102" spans="1:20" hidden="1" x14ac:dyDescent="0.25"/>
    <row r="103" spans="1:20" hidden="1" x14ac:dyDescent="0.25"/>
    <row r="104" spans="1:20" hidden="1" x14ac:dyDescent="0.25"/>
    <row r="105" spans="1:20" hidden="1" x14ac:dyDescent="0.25"/>
    <row r="106" spans="1:20" hidden="1" x14ac:dyDescent="0.25"/>
    <row r="107" spans="1:20" hidden="1" x14ac:dyDescent="0.25"/>
    <row r="108" spans="1:20" hidden="1" x14ac:dyDescent="0.25"/>
    <row r="109" spans="1:20" hidden="1" x14ac:dyDescent="0.25"/>
    <row r="110" spans="1:20" hidden="1" x14ac:dyDescent="0.25"/>
    <row r="111" spans="1:20" hidden="1" x14ac:dyDescent="0.25"/>
    <row r="112" spans="1:20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</sheetData>
  <sheetProtection insertRows="0" deleteRows="0" selectLockedCells="1"/>
  <mergeCells count="1">
    <mergeCell ref="B92:C92"/>
  </mergeCells>
  <printOptions headings="1"/>
  <pageMargins left="0.7" right="0.7" top="0.75" bottom="0.75" header="0.3" footer="0.3"/>
  <pageSetup orientation="landscape" horizontalDpi="4294967293" verticalDpi="4294967293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'Chart Data-Hidden'!$A$23:$A$26</xm:f>
          </x14:formula1>
          <xm:sqref>C5:C7 C11:C12 C48:C50 C53:C54 C64:C66 C69:C75 C78 C81:C82 C89:C90 C24:C29 C32:C38 C41:C45 C57:C61 C85:C86 C15:C21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83"/>
  <sheetViews>
    <sheetView topLeftCell="A52" workbookViewId="0">
      <selection activeCell="E72" sqref="E72"/>
    </sheetView>
  </sheetViews>
  <sheetFormatPr baseColWidth="10" defaultColWidth="8.83203125" defaultRowHeight="15" x14ac:dyDescent="0.2"/>
  <cols>
    <col min="1" max="1" width="26.6640625" bestFit="1" customWidth="1"/>
    <col min="2" max="2" width="11.1640625" bestFit="1" customWidth="1"/>
    <col min="4" max="4" width="18.5" bestFit="1" customWidth="1"/>
    <col min="5" max="5" width="54.1640625" bestFit="1" customWidth="1"/>
    <col min="6" max="6" width="10.1640625" bestFit="1" customWidth="1"/>
  </cols>
  <sheetData>
    <row r="1" spans="1:6" x14ac:dyDescent="0.2">
      <c r="A1" s="3" t="s">
        <v>92</v>
      </c>
      <c r="E1" s="3" t="s">
        <v>94</v>
      </c>
    </row>
    <row r="2" spans="1:6" x14ac:dyDescent="0.2">
      <c r="A2" s="2" t="s">
        <v>74</v>
      </c>
      <c r="B2" s="10">
        <f>'Projected Budget'!$F$8</f>
        <v>120600</v>
      </c>
      <c r="E2" s="2" t="s">
        <v>74</v>
      </c>
      <c r="F2" s="10">
        <f>'Projected Budget'!$E$8</f>
        <v>10050</v>
      </c>
    </row>
    <row r="3" spans="1:6" x14ac:dyDescent="0.2">
      <c r="A3" s="2" t="s">
        <v>75</v>
      </c>
      <c r="B3" s="10">
        <f>'Projected Budget'!$F$92</f>
        <v>11800</v>
      </c>
      <c r="E3" s="2" t="s">
        <v>75</v>
      </c>
      <c r="F3" s="10">
        <f>'Projected Budget'!$E$92</f>
        <v>5828.5</v>
      </c>
    </row>
    <row r="4" spans="1:6" x14ac:dyDescent="0.2">
      <c r="A4" s="2" t="s">
        <v>76</v>
      </c>
      <c r="B4" s="10">
        <f>B2-B3</f>
        <v>108800</v>
      </c>
      <c r="E4" s="2" t="s">
        <v>76</v>
      </c>
      <c r="F4" s="10">
        <f>F2-F3</f>
        <v>4221.5</v>
      </c>
    </row>
    <row r="5" spans="1:6" x14ac:dyDescent="0.2">
      <c r="A5" s="2"/>
      <c r="B5" s="10"/>
      <c r="F5" s="11"/>
    </row>
    <row r="6" spans="1:6" x14ac:dyDescent="0.2">
      <c r="A6" s="1" t="s">
        <v>93</v>
      </c>
      <c r="B6" s="10"/>
      <c r="E6" s="1" t="s">
        <v>95</v>
      </c>
      <c r="F6" s="10"/>
    </row>
    <row r="7" spans="1:6" x14ac:dyDescent="0.2">
      <c r="A7" s="2" t="s">
        <v>10</v>
      </c>
      <c r="B7" s="10">
        <f>'Projected Budget'!$F$13</f>
        <v>11800</v>
      </c>
      <c r="E7" s="2" t="s">
        <v>10</v>
      </c>
      <c r="F7" s="10">
        <f>'Projected Budget'!$E$13</f>
        <v>983.33333333333337</v>
      </c>
    </row>
    <row r="8" spans="1:6" x14ac:dyDescent="0.2">
      <c r="A8" s="2" t="s">
        <v>8</v>
      </c>
      <c r="B8" s="10">
        <f>'Projected Budget'!$F$22</f>
        <v>6270</v>
      </c>
      <c r="E8" s="2" t="s">
        <v>8</v>
      </c>
      <c r="F8" s="10">
        <f>'Projected Budget'!$E$22</f>
        <v>522.5</v>
      </c>
    </row>
    <row r="9" spans="1:6" x14ac:dyDescent="0.2">
      <c r="A9" s="2" t="s">
        <v>33</v>
      </c>
      <c r="B9" s="10">
        <f>'Projected Budget'!$F$30</f>
        <v>1100</v>
      </c>
      <c r="E9" s="2" t="s">
        <v>33</v>
      </c>
      <c r="F9" s="10">
        <f>'Projected Budget'!$E$30</f>
        <v>91.666666666666657</v>
      </c>
    </row>
    <row r="10" spans="1:6" x14ac:dyDescent="0.2">
      <c r="A10" s="2" t="s">
        <v>7</v>
      </c>
      <c r="B10" s="10">
        <f>'Projected Budget'!$F$39</f>
        <v>4920</v>
      </c>
      <c r="E10" s="2" t="s">
        <v>7</v>
      </c>
      <c r="F10" s="10">
        <f>'Projected Budget'!$E$39</f>
        <v>410</v>
      </c>
    </row>
    <row r="11" spans="1:6" x14ac:dyDescent="0.2">
      <c r="A11" s="2" t="s">
        <v>42</v>
      </c>
      <c r="B11" s="10">
        <f>'Projected Budget'!$F$46</f>
        <v>500</v>
      </c>
      <c r="E11" s="2" t="s">
        <v>42</v>
      </c>
      <c r="F11" s="10">
        <f>'Projected Budget'!$E$46</f>
        <v>41.666666666666671</v>
      </c>
    </row>
    <row r="12" spans="1:6" x14ac:dyDescent="0.2">
      <c r="A12" s="2" t="s">
        <v>12</v>
      </c>
      <c r="B12" s="10">
        <f>'Projected Budget'!$F$51</f>
        <v>5700</v>
      </c>
      <c r="E12" s="2" t="s">
        <v>12</v>
      </c>
      <c r="F12" s="10">
        <f>'Projected Budget'!$E$51</f>
        <v>475</v>
      </c>
    </row>
    <row r="13" spans="1:6" x14ac:dyDescent="0.2">
      <c r="A13" s="2" t="s">
        <v>53</v>
      </c>
      <c r="B13" s="10">
        <f>'Projected Budget'!$F$55</f>
        <v>4200</v>
      </c>
      <c r="E13" s="2" t="s">
        <v>53</v>
      </c>
      <c r="F13" s="10">
        <f>'Projected Budget'!$E$55</f>
        <v>350</v>
      </c>
    </row>
    <row r="14" spans="1:6" x14ac:dyDescent="0.2">
      <c r="A14" s="2" t="s">
        <v>22</v>
      </c>
      <c r="B14" s="10">
        <f>'Projected Budget'!$F$62</f>
        <v>3052</v>
      </c>
      <c r="E14" s="2" t="s">
        <v>22</v>
      </c>
      <c r="F14" s="10">
        <f>'Projected Budget'!$E$62</f>
        <v>254.33333333333331</v>
      </c>
    </row>
    <row r="15" spans="1:6" x14ac:dyDescent="0.2">
      <c r="A15" s="2" t="s">
        <v>27</v>
      </c>
      <c r="B15" s="10">
        <f>'Projected Budget'!$F$67</f>
        <v>1200</v>
      </c>
      <c r="E15" s="2" t="s">
        <v>27</v>
      </c>
      <c r="F15" s="10">
        <f>'Projected Budget'!$E$67</f>
        <v>100</v>
      </c>
    </row>
    <row r="16" spans="1:6" x14ac:dyDescent="0.2">
      <c r="A16" s="2" t="s">
        <v>9</v>
      </c>
      <c r="B16" s="10">
        <f>'Projected Budget'!$F$76</f>
        <v>6100</v>
      </c>
      <c r="E16" s="2" t="s">
        <v>9</v>
      </c>
      <c r="F16" s="10">
        <f>'Projected Budget'!$E$76</f>
        <v>508.33333333333331</v>
      </c>
    </row>
    <row r="17" spans="1:6" x14ac:dyDescent="0.2">
      <c r="A17" s="2" t="s">
        <v>14</v>
      </c>
      <c r="B17" s="10">
        <f>'Projected Budget'!$F$79</f>
        <v>4500</v>
      </c>
      <c r="E17" s="2" t="s">
        <v>14</v>
      </c>
      <c r="F17" s="10">
        <f>'Projected Budget'!$E$79</f>
        <v>375</v>
      </c>
    </row>
    <row r="18" spans="1:6" x14ac:dyDescent="0.2">
      <c r="A18" s="2" t="s">
        <v>48</v>
      </c>
      <c r="B18" s="10">
        <f>'Projected Budget'!$F$83</f>
        <v>8000</v>
      </c>
      <c r="E18" s="2" t="s">
        <v>48</v>
      </c>
      <c r="F18" s="10">
        <f>'Projected Budget'!$E$83</f>
        <v>666.66666666666663</v>
      </c>
    </row>
    <row r="19" spans="1:6" x14ac:dyDescent="0.2">
      <c r="A19" s="2" t="s">
        <v>50</v>
      </c>
      <c r="B19" s="10">
        <f>'Projected Budget'!$F$87</f>
        <v>0</v>
      </c>
      <c r="E19" s="2" t="s">
        <v>50</v>
      </c>
      <c r="F19" s="10">
        <f>'Projected Budget'!$E$87</f>
        <v>0</v>
      </c>
    </row>
    <row r="20" spans="1:6" x14ac:dyDescent="0.2">
      <c r="A20" s="2" t="s">
        <v>11</v>
      </c>
      <c r="B20" s="10">
        <f>'Projected Budget'!$F$91</f>
        <v>12600</v>
      </c>
      <c r="E20" s="2" t="s">
        <v>11</v>
      </c>
      <c r="F20" s="10">
        <f>'Projected Budget'!$E$91</f>
        <v>1050</v>
      </c>
    </row>
    <row r="22" spans="1:6" x14ac:dyDescent="0.2">
      <c r="A22" s="3" t="s">
        <v>77</v>
      </c>
    </row>
    <row r="23" spans="1:6" x14ac:dyDescent="0.2">
      <c r="A23" t="s">
        <v>6</v>
      </c>
    </row>
    <row r="24" spans="1:6" x14ac:dyDescent="0.2">
      <c r="A24" t="s">
        <v>5</v>
      </c>
    </row>
    <row r="25" spans="1:6" x14ac:dyDescent="0.2">
      <c r="A25" t="s">
        <v>55</v>
      </c>
    </row>
    <row r="26" spans="1:6" x14ac:dyDescent="0.2">
      <c r="A26" t="s">
        <v>56</v>
      </c>
    </row>
    <row r="28" spans="1:6" x14ac:dyDescent="0.2">
      <c r="A28" s="3" t="s">
        <v>78</v>
      </c>
    </row>
    <row r="29" spans="1:6" x14ac:dyDescent="0.2">
      <c r="A29" t="s">
        <v>58</v>
      </c>
    </row>
    <row r="30" spans="1:6" x14ac:dyDescent="0.2">
      <c r="A30" t="s">
        <v>59</v>
      </c>
    </row>
    <row r="31" spans="1:6" x14ac:dyDescent="0.2">
      <c r="A31" t="s">
        <v>60</v>
      </c>
    </row>
    <row r="32" spans="1:6" x14ac:dyDescent="0.2">
      <c r="A32" t="s">
        <v>61</v>
      </c>
    </row>
    <row r="33" spans="1:2" x14ac:dyDescent="0.2">
      <c r="A33" t="s">
        <v>62</v>
      </c>
    </row>
    <row r="34" spans="1:2" x14ac:dyDescent="0.2">
      <c r="A34" t="s">
        <v>63</v>
      </c>
    </row>
    <row r="35" spans="1:2" x14ac:dyDescent="0.2">
      <c r="A35" t="s">
        <v>64</v>
      </c>
    </row>
    <row r="36" spans="1:2" x14ac:dyDescent="0.2">
      <c r="A36" t="s">
        <v>65</v>
      </c>
    </row>
    <row r="37" spans="1:2" x14ac:dyDescent="0.2">
      <c r="A37" t="s">
        <v>66</v>
      </c>
    </row>
    <row r="38" spans="1:2" x14ac:dyDescent="0.2">
      <c r="A38" t="s">
        <v>67</v>
      </c>
    </row>
    <row r="39" spans="1:2" x14ac:dyDescent="0.2">
      <c r="A39" t="s">
        <v>68</v>
      </c>
    </row>
    <row r="40" spans="1:2" x14ac:dyDescent="0.2">
      <c r="A40" t="s">
        <v>69</v>
      </c>
    </row>
    <row r="42" spans="1:2" x14ac:dyDescent="0.2">
      <c r="A42" s="55" t="s">
        <v>70</v>
      </c>
      <c r="B42" s="56"/>
    </row>
    <row r="43" spans="1:2" x14ac:dyDescent="0.2">
      <c r="A43" s="2" t="s">
        <v>58</v>
      </c>
      <c r="B43" s="10" t="e">
        <f>#REF!</f>
        <v>#REF!</v>
      </c>
    </row>
    <row r="44" spans="1:2" x14ac:dyDescent="0.2">
      <c r="A44" s="2" t="s">
        <v>59</v>
      </c>
      <c r="B44" s="10" t="e">
        <f>#REF!</f>
        <v>#REF!</v>
      </c>
    </row>
    <row r="45" spans="1:2" x14ac:dyDescent="0.2">
      <c r="A45" s="2" t="s">
        <v>60</v>
      </c>
      <c r="B45" s="10" t="e">
        <f>#REF!</f>
        <v>#REF!</v>
      </c>
    </row>
    <row r="46" spans="1:2" x14ac:dyDescent="0.2">
      <c r="A46" s="2" t="s">
        <v>61</v>
      </c>
      <c r="B46" s="10" t="e">
        <f>#REF!</f>
        <v>#REF!</v>
      </c>
    </row>
    <row r="47" spans="1:2" x14ac:dyDescent="0.2">
      <c r="A47" s="2" t="s">
        <v>62</v>
      </c>
      <c r="B47" s="10" t="e">
        <f>#REF!</f>
        <v>#REF!</v>
      </c>
    </row>
    <row r="48" spans="1:2" x14ac:dyDescent="0.2">
      <c r="A48" s="2" t="s">
        <v>63</v>
      </c>
      <c r="B48" s="10" t="e">
        <f>#REF!</f>
        <v>#REF!</v>
      </c>
    </row>
    <row r="49" spans="1:2" x14ac:dyDescent="0.2">
      <c r="A49" s="2" t="s">
        <v>64</v>
      </c>
      <c r="B49" s="10" t="e">
        <f>#REF!</f>
        <v>#REF!</v>
      </c>
    </row>
    <row r="50" spans="1:2" x14ac:dyDescent="0.2">
      <c r="A50" s="2" t="s">
        <v>65</v>
      </c>
      <c r="B50" s="10" t="e">
        <f>#REF!</f>
        <v>#REF!</v>
      </c>
    </row>
    <row r="51" spans="1:2" x14ac:dyDescent="0.2">
      <c r="A51" s="2" t="s">
        <v>66</v>
      </c>
      <c r="B51" s="10" t="e">
        <f>#REF!</f>
        <v>#REF!</v>
      </c>
    </row>
    <row r="52" spans="1:2" x14ac:dyDescent="0.2">
      <c r="A52" s="2" t="s">
        <v>67</v>
      </c>
      <c r="B52" s="10" t="e">
        <f>#REF!</f>
        <v>#REF!</v>
      </c>
    </row>
    <row r="53" spans="1:2" x14ac:dyDescent="0.2">
      <c r="A53" s="2" t="s">
        <v>68</v>
      </c>
      <c r="B53" s="10" t="e">
        <f>#REF!</f>
        <v>#REF!</v>
      </c>
    </row>
    <row r="54" spans="1:2" x14ac:dyDescent="0.2">
      <c r="A54" s="2" t="s">
        <v>69</v>
      </c>
      <c r="B54" s="10" t="e">
        <f>#REF!</f>
        <v>#REF!</v>
      </c>
    </row>
    <row r="55" spans="1:2" x14ac:dyDescent="0.2">
      <c r="B55" s="11"/>
    </row>
    <row r="56" spans="1:2" x14ac:dyDescent="0.2">
      <c r="A56" s="55" t="s">
        <v>71</v>
      </c>
      <c r="B56" s="56"/>
    </row>
    <row r="57" spans="1:2" x14ac:dyDescent="0.2">
      <c r="A57" s="2" t="s">
        <v>58</v>
      </c>
      <c r="B57" s="10" t="e">
        <f>#REF!</f>
        <v>#REF!</v>
      </c>
    </row>
    <row r="58" spans="1:2" x14ac:dyDescent="0.2">
      <c r="A58" s="2" t="s">
        <v>59</v>
      </c>
      <c r="B58" s="10" t="e">
        <f>#REF!</f>
        <v>#REF!</v>
      </c>
    </row>
    <row r="59" spans="1:2" x14ac:dyDescent="0.2">
      <c r="A59" s="2" t="s">
        <v>60</v>
      </c>
      <c r="B59" s="10" t="e">
        <f>#REF!</f>
        <v>#REF!</v>
      </c>
    </row>
    <row r="60" spans="1:2" x14ac:dyDescent="0.2">
      <c r="A60" s="2" t="s">
        <v>61</v>
      </c>
      <c r="B60" s="10" t="e">
        <f>#REF!</f>
        <v>#REF!</v>
      </c>
    </row>
    <row r="61" spans="1:2" x14ac:dyDescent="0.2">
      <c r="A61" s="2" t="s">
        <v>62</v>
      </c>
      <c r="B61" s="10" t="e">
        <f>#REF!</f>
        <v>#REF!</v>
      </c>
    </row>
    <row r="62" spans="1:2" x14ac:dyDescent="0.2">
      <c r="A62" s="2" t="s">
        <v>63</v>
      </c>
      <c r="B62" s="10" t="e">
        <f>#REF!</f>
        <v>#REF!</v>
      </c>
    </row>
    <row r="63" spans="1:2" x14ac:dyDescent="0.2">
      <c r="A63" s="2" t="s">
        <v>64</v>
      </c>
      <c r="B63" s="10" t="e">
        <f>#REF!</f>
        <v>#REF!</v>
      </c>
    </row>
    <row r="64" spans="1:2" x14ac:dyDescent="0.2">
      <c r="A64" s="2" t="s">
        <v>65</v>
      </c>
      <c r="B64" s="10" t="e">
        <f>#REF!</f>
        <v>#REF!</v>
      </c>
    </row>
    <row r="65" spans="1:2" x14ac:dyDescent="0.2">
      <c r="A65" s="2" t="s">
        <v>66</v>
      </c>
      <c r="B65" s="10" t="e">
        <f>#REF!</f>
        <v>#REF!</v>
      </c>
    </row>
    <row r="66" spans="1:2" x14ac:dyDescent="0.2">
      <c r="A66" s="2" t="s">
        <v>67</v>
      </c>
      <c r="B66" s="10" t="e">
        <f>#REF!</f>
        <v>#REF!</v>
      </c>
    </row>
    <row r="67" spans="1:2" x14ac:dyDescent="0.2">
      <c r="A67" s="2" t="s">
        <v>68</v>
      </c>
      <c r="B67" s="10" t="e">
        <f>#REF!</f>
        <v>#REF!</v>
      </c>
    </row>
    <row r="68" spans="1:2" x14ac:dyDescent="0.2">
      <c r="A68" s="2" t="s">
        <v>69</v>
      </c>
      <c r="B68" s="10" t="e">
        <f>#REF!</f>
        <v>#REF!</v>
      </c>
    </row>
    <row r="69" spans="1:2" x14ac:dyDescent="0.2">
      <c r="A69" s="4"/>
      <c r="B69" s="5"/>
    </row>
    <row r="70" spans="1:2" x14ac:dyDescent="0.2">
      <c r="A70" s="6" t="s">
        <v>89</v>
      </c>
      <c r="B70" s="7"/>
    </row>
    <row r="71" spans="1:2" x14ac:dyDescent="0.2">
      <c r="A71" s="8" t="s">
        <v>90</v>
      </c>
      <c r="B71" s="12" t="e">
        <f>#REF!</f>
        <v>#REF!</v>
      </c>
    </row>
    <row r="72" spans="1:2" x14ac:dyDescent="0.2">
      <c r="A72" s="8" t="s">
        <v>91</v>
      </c>
      <c r="B72" s="12" t="e">
        <f>#REF!</f>
        <v>#REF!</v>
      </c>
    </row>
    <row r="73" spans="1:2" x14ac:dyDescent="0.2">
      <c r="A73" s="8" t="s">
        <v>76</v>
      </c>
      <c r="B73" s="12" t="e">
        <f>B71-B72</f>
        <v>#REF!</v>
      </c>
    </row>
    <row r="74" spans="1:2" x14ac:dyDescent="0.2">
      <c r="B74" s="11"/>
    </row>
    <row r="75" spans="1:2" x14ac:dyDescent="0.2">
      <c r="A75" s="1" t="s">
        <v>85</v>
      </c>
      <c r="B75" s="10"/>
    </row>
    <row r="76" spans="1:2" x14ac:dyDescent="0.2">
      <c r="A76" s="2" t="s">
        <v>81</v>
      </c>
      <c r="B76" s="10" t="e">
        <f>(#REF!-#REF!)</f>
        <v>#REF!</v>
      </c>
    </row>
    <row r="77" spans="1:2" x14ac:dyDescent="0.2">
      <c r="A77" s="2" t="s">
        <v>82</v>
      </c>
      <c r="B77" s="10" t="e">
        <f>(#REF!-#REF!)</f>
        <v>#REF!</v>
      </c>
    </row>
    <row r="78" spans="1:2" x14ac:dyDescent="0.2">
      <c r="A78" s="2" t="s">
        <v>79</v>
      </c>
      <c r="B78" s="10" t="e">
        <f>B76-B77</f>
        <v>#REF!</v>
      </c>
    </row>
    <row r="79" spans="1:2" x14ac:dyDescent="0.2">
      <c r="B79" s="11"/>
    </row>
    <row r="80" spans="1:2" x14ac:dyDescent="0.2">
      <c r="A80" s="1" t="s">
        <v>86</v>
      </c>
      <c r="B80" s="10"/>
    </row>
    <row r="81" spans="1:2" x14ac:dyDescent="0.2">
      <c r="A81" s="2" t="s">
        <v>83</v>
      </c>
      <c r="B81" s="10" t="e">
        <f>#REF!-#REF!</f>
        <v>#REF!</v>
      </c>
    </row>
    <row r="82" spans="1:2" x14ac:dyDescent="0.2">
      <c r="A82" s="2" t="s">
        <v>84</v>
      </c>
      <c r="B82" s="10" t="e">
        <f>#REF!-#REF!</f>
        <v>#REF!</v>
      </c>
    </row>
    <row r="83" spans="1:2" x14ac:dyDescent="0.2">
      <c r="A83" s="2" t="s">
        <v>80</v>
      </c>
      <c r="B83" s="10" t="e">
        <f>B81-B82</f>
        <v>#REF!</v>
      </c>
    </row>
  </sheetData>
  <mergeCells count="2">
    <mergeCell ref="A42:B42"/>
    <mergeCell ref="A56:B56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Projected Budget</vt:lpstr>
      <vt:lpstr>Chart Data-Hidden</vt:lpstr>
      <vt:lpstr>Frequency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LaLo</dc:creator>
  <cp:lastModifiedBy>Microsoft Office User</cp:lastModifiedBy>
  <cp:lastPrinted>2019-08-22T21:17:36Z</cp:lastPrinted>
  <dcterms:created xsi:type="dcterms:W3CDTF">2015-11-30T15:10:47Z</dcterms:created>
  <dcterms:modified xsi:type="dcterms:W3CDTF">2020-02-03T16:38:06Z</dcterms:modified>
</cp:coreProperties>
</file>